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35" windowWidth="9420" windowHeight="4500" tabRatio="732" activeTab="0"/>
  </bookViews>
  <sheets>
    <sheet name="poistná zmluva" sheetId="1" r:id="rId1"/>
    <sheet name="vl.1 Zivel" sheetId="2" r:id="rId2"/>
    <sheet name="vl.2 Odcudzenie" sheetId="3" r:id="rId3"/>
    <sheet name="vl.4 Elektronika a stroje" sheetId="4" r:id="rId4"/>
    <sheet name="vl.6 Sklo" sheetId="5" r:id="rId5"/>
    <sheet name="vl.8 Zodpovednost" sheetId="6" r:id="rId6"/>
  </sheets>
  <definedNames/>
  <calcPr fullCalcOnLoad="1"/>
</workbook>
</file>

<file path=xl/comments1.xml><?xml version="1.0" encoding="utf-8"?>
<comments xmlns="http://schemas.openxmlformats.org/spreadsheetml/2006/main">
  <authors>
    <author>Svirloch</author>
  </authors>
  <commentList>
    <comment ref="AA5" authorId="0">
      <text>
        <r>
          <rPr>
            <sz val="8"/>
            <rFont val="Tahoma"/>
            <family val="2"/>
          </rPr>
          <t>v tvare:
11-4-xxxxx</t>
        </r>
        <r>
          <rPr>
            <sz val="8"/>
            <rFont val="Tahoma"/>
            <family val="2"/>
          </rPr>
          <t xml:space="preserve">
</t>
        </r>
      </text>
    </comment>
  </commentList>
</comments>
</file>

<file path=xl/sharedStrings.xml><?xml version="1.0" encoding="utf-8"?>
<sst xmlns="http://schemas.openxmlformats.org/spreadsheetml/2006/main" count="647" uniqueCount="372">
  <si>
    <t>Predmet poistenia: Zodpovednosť za škody poisteného vzniknuté v priebehu výkonu  jeho činností vyplývajúcich so všetkých platných právnych predpisov, nariadení a rozhodnutí štátnych orgánov regulujúcich a upravujúcich jeho činnosť, najmä Zákona č. 369/1990 Zb. o obecnom zriadení v znení neskorších predpisov</t>
  </si>
  <si>
    <t xml:space="preserve">vzniknuté na veciach (hnuteľných a nehnuteľných), ktoré si poistený alebo za neho konajúce osoby požičali, prenajali alebo ich inak užívajú a na veciach ( hnuteľných a nehnuteľných), ktoré poistený prevzal, aby na nich vykonal objednanú činnosť okrem vecí, ktoré poistený prevzal na základe leasingovej zmluvy, </t>
  </si>
  <si>
    <t>Poistnou udalosťou je vznik povinnosti poisteného nahradiť inému škodu, ak poistený zodpovedá za škodu v dôsledku svojho konania alebo vzťahu v čase trvania poistenia. Súvislosť vzniku škody s výkonom funkcie štatutárneho zástupcu subjektu územnej samosprávy musí byť preukázaná a nevzťahuje sa na škody spôsobené rozhodnutím kolektívneho orgánu.</t>
  </si>
  <si>
    <t>V zmysle čl. 15 ods.1 VPPPM/0911 si poistený zvolil poistenie bez indexácie poistnej sumy.</t>
  </si>
  <si>
    <t>spôsobené na prenajatých budovách a ostatných nehnuteľnostiach,</t>
  </si>
  <si>
    <t>spôsobené na veciach, ktoré poistený používa a na veciach, ktoré poistený prevzal na spracovanie, opravu, úpravu, predaj, úschovu, uskladnenie alebo poskytnutie odbornej pomoci,</t>
  </si>
  <si>
    <t>vzniknuté vynaložením nákladov na liečebnú starostlivosť, dávky nemocenského a dôchodkového poistenia ako regresné náhrady nákladov liečenia zdravotnou poisťovňou a regresné náklady Sociálnej poisťovne,</t>
  </si>
  <si>
    <t xml:space="preserve">na veciach, ktoré si zamestnanec odložil pri plnení pracovných úloh alebo v priamej súvislosti  s ním na mieste na to určenom, a ak nie je také miesto určené, potom na mieste, kde sa obvykle odkladajú, </t>
  </si>
  <si>
    <t>spôsobené výkonom vlastníckeho práva, prevádzkou a správou nehnuteľností, ktoré poistený vlastní, má v prenájme alebo ich inak užíva, pokiaľ poistený za takúto škodu zodpovedá podľa príslušných právnych predpisov,</t>
  </si>
  <si>
    <t>vzniknuté na veciach, ktoré boli ubytovanými osobami vnesené do ubytovacieho zariadenia a ak je prevádzkou niektorej činnosti poisteného alebo spolupoisteného spravidla spojené odkladanie vecí aj za škody na veciach odložených na mieste na to určenom alebo na mieste, kde sa obvykle odkladajú pokiaľ poistený za takúto škodu zodpovedá podľa príslušných právnych predpisov,</t>
  </si>
  <si>
    <t>vzniknuté na životnom prostredí náhlym únikom,</t>
  </si>
  <si>
    <t>n)</t>
  </si>
  <si>
    <t>Z poistenia zodpovednosti za škodu má poistený právo, aby poisťovateľ za neho nahradil poškodeným uplatnené a preukázané nároky na náhradu škody, ktorá vznikla poškodenému na zdraví a usmrtení alebo poškodením, zničením alebo stratou veci ako aj inú majetkovú ujmu (ušlý zisk) vyplývajúcej zo vzniknutej škody, ak poistený  takúto škodu zodpovedá podľa príslušných právnych predpisov.</t>
  </si>
  <si>
    <t>Predmet poistenia: Činnosti v súlade so zákonom č. 369/1990 Zb. o obecnom zriadení v znení neskorších predpisov a všetky činnosti vyplývajúce poistenému z platných právnych predpisov a rozhodnutí štátnych orgánov (napr. Zákon č. 1/1961 Zb. o pozemných komunikáciách v znení neskorších predpisov a iné.)</t>
  </si>
  <si>
    <t>Poisťovateľ  ďalej nahradí v súvislosti s poistnou udalosťou, ktorá je dôvodom vzniku práva na plnenie poisťovateľa, za poisteného výdavky:</t>
  </si>
  <si>
    <t>obhajoby poisteného (príp. jeho zamestnanca) v prípravnom konaní a pred súdom vedenom proti poistenému.</t>
  </si>
  <si>
    <t>občianskeho súdneho konania o náhrade škody pred príslušným orgánom, ak toto konanie bolo potrebné na zistenie zodpovednosti poisteného alebo výšky plnenia poisťovateľa, pokiaľ je povinný uhradiť, ako aj trovy právneho zastúpenia poisteného, a to všetko na všetkých stupňoch,</t>
  </si>
  <si>
    <t>náhrady mimosúdneho prerokovávania nárokov poškodeného, vzniknuté  poškodenému alebo jeho zástupcovi, pokiaľ je poistený povinný ich uhradiť,</t>
  </si>
  <si>
    <t>na veciach, ktoré poistený prevzal za účelom spracovania, opravy, úpravy, predaja, úschovy, uskladnenia alebo poskytnutia odbornej pomoci,</t>
  </si>
  <si>
    <t>z prepravných zmlúv,</t>
  </si>
  <si>
    <t>na veciach dodaných poisteným alebo na ktorých poistený vykonával objednanú činnosť, pokiaľ ku škode došlo preto, že dodané veci boli vadnej akosti alebo objednaná činnosť bola vadne vykonaná,</t>
  </si>
  <si>
    <t>na veciach alebo na zdraví, pokiaľ ide o zodpovednosť za škodu vzniknutú z  vadného výrobku alebo služby,</t>
  </si>
  <si>
    <t>spôsobenú neoprávneným zásahom alebo porušením autorského práva, práv z patentovej ochrany, obchodného mena, ochranných známok, priemyselného a úžitkového vzoru,</t>
  </si>
  <si>
    <t>vzniknutú v súvislosti s výrobkom alebo jeho časťou, ktorý nie je schopný plniť funkcie, pre ktoré bol určený,</t>
  </si>
  <si>
    <t>vzniknutú znečistením životného prostredia pôsobením unikajúcich látok, okrem znečistenia vôd spôsobených prostredníctvom prevádzky ČOV a kanalizačnej siete.</t>
  </si>
  <si>
    <t>spôsobenú úmyselne alebo prevzatú dobrovoľne alebo v zmluve nad rámec stanovený právnymi predpismi,</t>
  </si>
  <si>
    <t>spôsobenú prevádzkou dopravných prostriedkov,</t>
  </si>
  <si>
    <t>spôsobenú pri budovaní alebo údržbe priehrad, hrádzí a iných stavieb na vodných dielach,</t>
  </si>
  <si>
    <t>spôsobenú v súvislosti s konštrukciou a prevádzkou tunelov, mostov a prác pod vodnou hladinou,</t>
  </si>
  <si>
    <t>spôsobenú v súvislosti s podnikateľskou činnosťou s elektrickou energiou a plynom,</t>
  </si>
  <si>
    <t>vzniknutú v súvislosti s likvidáciou a uskladnením odpadov,</t>
  </si>
  <si>
    <t>spôsobenú protiprávnym užívaním veci,</t>
  </si>
  <si>
    <t>pri poskytnutí alebo zanedbaní lekárskej starostlivosti,</t>
  </si>
  <si>
    <t>prejavujúcu sa genetickými zmenami organizmu,</t>
  </si>
  <si>
    <t>spôsobenú pri výrobe, skladovaní, plnení a transporte munície a výbušných látok,</t>
  </si>
  <si>
    <t>pri nesplnení povinnosti odvrátiť škodu.</t>
  </si>
  <si>
    <t>k)</t>
  </si>
  <si>
    <t>l)</t>
  </si>
  <si>
    <t>m)</t>
  </si>
  <si>
    <t>o)</t>
  </si>
  <si>
    <t>spôsobenú v súvislosti s prevádzkou dopravných prostriedkov s akýmkoľvek mechanickým alebo elektrickým pohonom, pokiaľ nie sú schválené pre prevádzku na verejných pozemných komunikáciách a ku škode došlo mimo areálu poškodeného,</t>
  </si>
  <si>
    <t>spôsobenú pri banskej činnosti, sadaním, zosúvaním pôdy, eróziou, priemyselným odstrelom, vibráciami a v dôsledku poddolovania</t>
  </si>
  <si>
    <t>Poistením je krytá zodpovednosť za škodu štatutárnych zástupcov subjektov územnej samosprávy za dobu od uzavretia poistnej zmluvy až do ukončenia výkonu ich funkcie. V prípade nástupu nového štatutárneho zástupcu v priebehu poistného obdobia začína poistenie od okamihu zloženia zákonom predpísaného sľubu. Poistenie sa uzatvára pre prípad vzniku všeobecnej zodpovednosti za škodu, pokiaľ táto vznikla výhradne podľa ustanovenia §420 Občianskeho zákonníka (ďalej len OZ) v súvislosti s výkonom funkcie štatutárnych zástupcov subjektov  územnej samosprávy, pokiaľ túto škodu spôsobil zavineným porušením právnej povinnosti  vyplývajúcej zo všeobecne záväzných  právnych predpisov a iných noriem (najmä zákon č. 369/1990 Zb. o obecnom zriadení v znení neskorších predpisov a iné).</t>
  </si>
  <si>
    <t>7.2. Ak spôsobil poistený ako vodič škodu na motorovom vozidle, zverenom mu mestom obcou alebo VUC na výkon funkcie štatutárneho zástupcu subjektu územnej samosprávy, poisťovňa nahradí za poisteného škodu až do výšky spoluúčasti z dobrovoľného zmluvného tzv. havarijného poistenia, ktorou sa mesto, obec alebo VUC podieľa na plnení tohto poistenia.</t>
  </si>
  <si>
    <t>7.3. Poistiteľ ďalej nahradí v súvislosti s poistnou udalosťou, ktorá je dôvodom vzniku práva na plnenie poistiteľa, za poisteného výdavky:</t>
  </si>
  <si>
    <t xml:space="preserve">Účinnosť poistenia: </t>
  </si>
  <si>
    <t>Spôsob zabezpečenia hnuteľných vecí v objektoch:</t>
  </si>
  <si>
    <t xml:space="preserve">   Právo na plnenie vznikne, ak poistná udalosť bola spôsobená napr.:</t>
  </si>
  <si>
    <t>7.1. Odchýlne od VPP sa dojednáva, že</t>
  </si>
  <si>
    <t>g)</t>
  </si>
  <si>
    <t>h)</t>
  </si>
  <si>
    <t>i)</t>
  </si>
  <si>
    <t>j)</t>
  </si>
  <si>
    <t>Poistná zmluva</t>
  </si>
  <si>
    <t>prostredníctvom spoločnosti  Prvá Komunálna Finančná a.s.</t>
  </si>
  <si>
    <t>Číslo vložky</t>
  </si>
  <si>
    <t>Druh</t>
  </si>
  <si>
    <t>Poistené áno - nie</t>
  </si>
  <si>
    <t>Ročné poistné</t>
  </si>
  <si>
    <t>1.</t>
  </si>
  <si>
    <t>Živelné poistenie</t>
  </si>
  <si>
    <t xml:space="preserve">áno </t>
  </si>
  <si>
    <t>2.</t>
  </si>
  <si>
    <t>Poistenie proti odcudzeniu</t>
  </si>
  <si>
    <t>áno</t>
  </si>
  <si>
    <t>3.</t>
  </si>
  <si>
    <t xml:space="preserve">Poistenie prerušenia prevádzky – živelné </t>
  </si>
  <si>
    <t>nie</t>
  </si>
  <si>
    <t>4.</t>
  </si>
  <si>
    <t>5.</t>
  </si>
  <si>
    <t>Poistenie prerušenia prevádzky – strojné</t>
  </si>
  <si>
    <t>6.</t>
  </si>
  <si>
    <t>Poistenie skla</t>
  </si>
  <si>
    <t>8.</t>
  </si>
  <si>
    <t>Poistenie vnútroštátnej dopravy</t>
  </si>
  <si>
    <t>9.</t>
  </si>
  <si>
    <t>Poistenie zodpovednosti za škodu</t>
  </si>
  <si>
    <t>Platenie poistného</t>
  </si>
  <si>
    <t>Volksbank Slovensko a.s.</t>
  </si>
  <si>
    <t>4220 289 916 / 3100</t>
  </si>
  <si>
    <t>Splátka poistného</t>
  </si>
  <si>
    <t>Hlásenie poistných udalostí</t>
  </si>
  <si>
    <t>Ďalšie dojednania</t>
  </si>
  <si>
    <t>Súhrn poistného:</t>
  </si>
  <si>
    <t xml:space="preserve">Bankové spojenie:  </t>
  </si>
  <si>
    <t xml:space="preserve">Číslo účtu  </t>
  </si>
  <si>
    <t xml:space="preserve">Konštantný symbol:  </t>
  </si>
  <si>
    <t xml:space="preserve">Variabilný symbol:  </t>
  </si>
  <si>
    <t>2. Splatnosť poistného: poistné sa bude platiť v štvrťročných splátkach a je splatné nasledovne:</t>
  </si>
  <si>
    <t>Poistnú udalosť poistený hlási bez zbytočného odkladu telefonicky na Centrálny dispečing škôd  - tel.: 0850111211</t>
  </si>
  <si>
    <t>Poistené vedľajšie náklady</t>
  </si>
  <si>
    <t>V zmysle Špecifikácie skupín predmetov poistenia, sú v poistnej zmluvy poistené aj vedľajšie náklady, a to do výšky 20% z poistnej sumy. Poistenie vedľajších nákladov sa dojednáva na 1. riziko.</t>
  </si>
  <si>
    <t>Podpoistenie</t>
  </si>
  <si>
    <t>Poistné krytie novonadobudnutého majetku</t>
  </si>
  <si>
    <t>Poistným obdobím je kalendárny rok. Poistenie sa dojednáva na dobu neurčitú.</t>
  </si>
  <si>
    <t>Poisťovňa poskytne poistné krytie pre všetky predmety poistenia odo dňa zaradenia do účtovnej evidencie poisteného, najviac však do výšky 20% z celkovej poistnej sumy.</t>
  </si>
  <si>
    <t>V prípade stanovenia PS nehnuteľností na novú hodnotu spôsobom uvedeným v tejto poistnej zmluve, poisťovňa nebude uplatňovať námietku podpoistenia.</t>
  </si>
  <si>
    <t>Poistná zmluva je vypracovaná v troch vyhotoveniach, z ktorých každá zo zmluvných strán (poistený a poisťovňa) a sprostedkovateľ poistenia obdrží po jednom origináli.</t>
  </si>
  <si>
    <t>7.</t>
  </si>
  <si>
    <t>Poistené vedľajšie náklady:</t>
  </si>
  <si>
    <t>a) Náklady na vypratanie</t>
  </si>
  <si>
    <t>b) Náklady na búranie(strhnutie)</t>
  </si>
  <si>
    <t>c) Náklady na demontáž a opätovnú montáž</t>
  </si>
  <si>
    <t>d) Náklady na hasenie/použitie vlastného hasiaceho média/ .</t>
  </si>
  <si>
    <t>Miesto podpisu</t>
  </si>
  <si>
    <t>Pre toto poistenie platia príslušné ustanovenia Občianského zákonníka, vyššie uvedené všeobecné poistné podmienky, osobitné dojednania a táto poistná zmluva. Všetky vymenované poistné podmienky, osobitné dojednania a prílohy sú nedeliteľnou súčasťou poistnej zmluvy a poistený svojim podpisom poistnej zmluvy potvrdzuje ich prevzatie.</t>
  </si>
  <si>
    <t>Osoba, ktorá s Union uzavrela poistnú zmluvu, svojím podpisom potvrdzuje, že jej bol(i) pred uzavretím poistnej zmluvy odovzdaný(é) formulár(e) o dôležitých zmluvných podmienkach uzatváranej poistnej zmluvy.</t>
  </si>
  <si>
    <t>Pre toto poistenie platia:</t>
  </si>
  <si>
    <t>ďalej tiež prílohy a vložky, ktoré upravujú jednotlivé druhy poistenia, na ktorých sa zmluvné strany v tejto poistnej zmluve dohodli, a ktoré sú súčasťou poistnej zmluvy a poistený svojim podpisom potvrdzuje ich prevzatie.</t>
  </si>
  <si>
    <t>10.</t>
  </si>
  <si>
    <t>Práva a povinnosti poisteného, poistníka a poisťovateľa sú upravené vo vyššie uvedených všeobecných poistných podmienkach a osobitných dojednaniach.</t>
  </si>
  <si>
    <t xml:space="preserve">IČO: </t>
  </si>
  <si>
    <t xml:space="preserve">DIČ: </t>
  </si>
  <si>
    <t>100 % z poistnej sumy</t>
  </si>
  <si>
    <t>a)  na poistné riziko povodne  a záplavy</t>
  </si>
  <si>
    <t>b)  na poistné riziko zemetrasenie</t>
  </si>
  <si>
    <t>c)  na poistné riziko komplexný živel (okrem poistných rizík povodne, záplavy a zemetrasenie )</t>
  </si>
  <si>
    <t>6.1. Odchýlne od VPP sa dojednáva, že:</t>
  </si>
  <si>
    <t>6.3. Poistenie sa nevzťahuje na zodpovednosť za škodu:</t>
  </si>
  <si>
    <t>6.4. Poisťovňa nenahradí škodu:</t>
  </si>
  <si>
    <t>6.5. Poistenie sa nevzťahuje na zodpovednosť za škodu, za ktorú poistený  zodpovedá právnickej osobe, v ktorej poistený vymenúva alebo volí viac ako polovicu členov riadiaceho orgánu alebo kontrolného orgánu.</t>
  </si>
  <si>
    <t>6.2. Dojednáva sa , že poistenie sa ďalej vzťahuje na škody:</t>
  </si>
  <si>
    <t>7. Zvláštne dojednania pre poistenie zodpovednosti za škodu štatutárnych zástupcov subjektov územnej samosprávy:</t>
  </si>
  <si>
    <t>1. Poistený platí poistné na účet sprostredkovateľa prevodným príkazom:</t>
  </si>
  <si>
    <t>Alikvótne poistné:</t>
  </si>
  <si>
    <t>ročné poistné</t>
  </si>
  <si>
    <t>do konca roka</t>
  </si>
  <si>
    <t>baza pre alikvotne</t>
  </si>
  <si>
    <t>Všeobecné poistné podmienky poistenia zodpovednosti za škodu VPPZ/0109,</t>
  </si>
  <si>
    <t>Osobitné dojednania pre poistenie zodpovednosti za škodu spôsobenú pri výkone funkcie člena štatutárneho alebo dozorného orgánu obchodnej spoločnosti a družstva k Všeobecnej poistným podmienkam zodpovednosti za škodu VPPZ/0109,</t>
  </si>
  <si>
    <t>Osobitné dojednania pre poistenie zodpovednosti za škodu miest a obcí,</t>
  </si>
  <si>
    <t>alikvotne do konca roka</t>
  </si>
  <si>
    <t>počet splátok do konca roka</t>
  </si>
  <si>
    <t xml:space="preserve">podpis za PKF: </t>
  </si>
  <si>
    <t xml:space="preserve">funkcia: </t>
  </si>
  <si>
    <t>bb)</t>
  </si>
  <si>
    <t>poškodením prívodného potrubia vodovodného zariadenia, odvádzacieho potrubia, potrubia či telies vykurovacích alebo solárnych systémov, ak k nemu došlo pretlakom kvapaliny alebo pary alebo zamrznutím vody v nich.</t>
  </si>
  <si>
    <t>Ak pri likvidácii poistnej udalosti spôsobenej víchricou sa nebude dať určiť sila vetra, poisťovateľ môže postupovať podľa rozsahu škôd na okolitých nehnuteľnostiach.</t>
  </si>
  <si>
    <t xml:space="preserve"> nad  66 387,84 EUR</t>
  </si>
  <si>
    <t>do 6 638,78 EUR vrátane</t>
  </si>
  <si>
    <t>do 16 596,96 EUR vrátane</t>
  </si>
  <si>
    <t>do 66 387,84 EUR vrátane</t>
  </si>
  <si>
    <t xml:space="preserve">2. Dojednáva sa, že podmienkou plnenia z poistnej udalosti v prípade krádeže pojazdného pracovného stroja je prekonanie prekážky chrániacej poistenú vec pred odcudzením. </t>
  </si>
  <si>
    <t>Pre bod a) 9,96 EUR</t>
  </si>
  <si>
    <t>Pre bod a) 33,19 EUR</t>
  </si>
  <si>
    <t>Pre bod b) 100,00 EUR</t>
  </si>
  <si>
    <t>podpis za klienta:</t>
  </si>
  <si>
    <t xml:space="preserve">účinnosť zmluvy: </t>
  </si>
  <si>
    <t>funkcia klienta:</t>
  </si>
  <si>
    <t>pečiatka a podpis poisteného</t>
  </si>
  <si>
    <t>Vložka č. 1</t>
  </si>
  <si>
    <t>k poistnej zmluve</t>
  </si>
  <si>
    <t>a)</t>
  </si>
  <si>
    <t>b)</t>
  </si>
  <si>
    <t>c)</t>
  </si>
  <si>
    <t>d)</t>
  </si>
  <si>
    <t>e)</t>
  </si>
  <si>
    <t>f)</t>
  </si>
  <si>
    <t>Poistený sa na každej poistnej udalosti podieľa týmito sumami z poistného plnenia.</t>
  </si>
  <si>
    <t>Poistenie pre prípad odcudzenia</t>
  </si>
  <si>
    <t>Poistná suma</t>
  </si>
  <si>
    <t>Postačujúce zabezpečenie</t>
  </si>
  <si>
    <t>Vložka č. 6</t>
  </si>
  <si>
    <t>Vložka č. 4</t>
  </si>
  <si>
    <t xml:space="preserve"> ‰ (promile) z agregovanej poistnej sumy</t>
  </si>
  <si>
    <t>(ďalej len „poisťovňa“)</t>
  </si>
  <si>
    <t>v zastúpení :  Prvá Komunálna Finančná, a.s.</t>
  </si>
  <si>
    <t>(ďalej len „poistený“)</t>
  </si>
  <si>
    <t>zapísaná v Obchodnom registri Okresného súdu Bratislava I., odd. Sa, vl.č. 383/B</t>
  </si>
  <si>
    <t>Vložka č. 2</t>
  </si>
  <si>
    <t>pečiatka a podpis poisťovne</t>
  </si>
  <si>
    <t>Celková poistná suma</t>
  </si>
  <si>
    <t>Celkové ročné poistné v EUR:</t>
  </si>
  <si>
    <t>Vnútorný vandalizmus znamená úmyselné poškodenie, alebo úmyselné zničenie poistenej veci spáchanej inou osobou ako poisteným tým spôsobom,že si prerazí cestu do chráneného priestoru, prekoná prekážku a poškodí alebo zničí predmet poistenia.</t>
  </si>
  <si>
    <t>Vonkajší vandalizmus znamená, že iná osoba ako poistený spáchal úmyselné poškodenie alebo zničenie verejne prístupnej poistenej veci.</t>
  </si>
  <si>
    <t>Pod pojmom úmyselné poškodenie alebo zničenie poistenej veci sa okrem iného chápe aj estetické poškodenie poistenej veci - poškodenie sprejermi alebo grafitmi.</t>
  </si>
  <si>
    <t>do miesta poistenia sa dostal tak, že ho otvoril nástrojom, ktorý nie je určený na jeho riadne otvorenie,</t>
  </si>
  <si>
    <t>do miesta poistenia sa dostal iným preukázateľne násilným spôsobom,</t>
  </si>
  <si>
    <t>v mieste sa skryl, po jeho zamknutí sa veci zmocnil a pri jeho opustení zanechal po sebe stopy, ktoré môžu byť použité ako dôkazný prostriedok,</t>
  </si>
  <si>
    <t>miesto poistenia otvoril originálnym kľúčom alebo legálne zhotoveným duplikátom, ktorého sa zmocnil krádežou vlámaním alebo lúpežným prepadnutím,</t>
  </si>
  <si>
    <t>do schránky, ktorej obsah je poistený sa dostal alebo ju otvoril nástrojom, ktorý nie je určený na jej riadne otvorenie,</t>
  </si>
  <si>
    <t>krádežou, pri ktorej páchateľ preukázateľne prekonal prekážku alebo opatrenie chrániace poistenú vec pred krádežou,</t>
  </si>
  <si>
    <t>krádežou, pri ktorej boli poistené veci poistenému alebo jeho pracovníkovi zobrané, pretože jeho odpor bol vylúčený v dôsledku telesného stavu po nehode alebo v dôsledku inej príčiny, za ktorú nemôže byť zodpovedný,</t>
  </si>
  <si>
    <t>lúpežou – zmocnením sa postenej veci tak, že páchateľ použil proti poistenému, jeho pracovníkovi alebo inej osobe násilie, alebo hrozbou násilia.</t>
  </si>
  <si>
    <t>bezpečnostná cylindrická vložka zabraňujúca vytlačeniu a bezpečnostný štít zabraňujúci rozlomeniu a vylomeniu vložky (na každých vstupných dverách)</t>
  </si>
  <si>
    <t>bezpečnostná cylindrická vložka zabraňujúca vytlačeniu a bezpečnostný štít zabraňujúci rozlomeniu (na každých vstupných dverách) a vylomeniu a objekt zabezpečený elektronickou zabezpečovacou. signalizáciou </t>
  </si>
  <si>
    <t xml:space="preserve">bezpečnostná cylindrická vložka zabraňujúca vytlačeniu a bezpečnostný štít zabraňujúci rozlomeniu a vylomeniu (na každých vstupných dverách) a objekt zabezpečený elektronickou zabezpečovacou. signalizáciou vyvedenou na pult centrálnej ochrany. </t>
  </si>
  <si>
    <t>bezpečnostná cylindrická vložka zabraňujúca vytlačeniu a bezpečnostný štít zabraňujúci rozlomeniu a vylomeniu vložky a pridaný ďalší zámok alebo bezpečnostná závora a oplechované dvere alebo presklenné časti zabezpečené funkčnými mrežami (na každých vstupných dverách)</t>
  </si>
  <si>
    <t>Spôsob zabezpečenia peňazí, cenín a CP:</t>
  </si>
  <si>
    <t>do 3.319,39 € vrátane</t>
  </si>
  <si>
    <t>do 33.193,92 € vrátane</t>
  </si>
  <si>
    <t xml:space="preserve">1. Dojednáva sa, že poistené veci uložené na voľnom priestranstve sú zabezpečené pre prípad  krádeže svojou polohou. Pod pojmom chránené svojou polohou sa rozumie umiestnenie veci, ktorej odcudzenie si vyžaduje použitie špeciálnych pomôcok (kliešte, zvárací prístroj, uhlová brúska a pod.).     </t>
  </si>
  <si>
    <t>V prípade poistnej udalosti poisťovňa poskytne plnenie poistenému. Organizácia  na požiadanie poisťovne poskytne údaje o vlastníkovi a spolupracuje pri likvidácii poistnej udalosti.</t>
  </si>
  <si>
    <t>Vlastníkom pomníkov nie je poistník ale sa nachádzajú na jeho katastrálnom území.</t>
  </si>
  <si>
    <t>Poistenie na novú hodnotu. Poistná suma je tvorená súčinom limitu maximálneho plnenia zo strany poisťovne za jeden pomník a počtu hrobov nachádzajúcich sa na cintoríne evidovaných v rámci pasportizácie hrobových miest.</t>
  </si>
  <si>
    <t>Poistenie pomníkov a ďalších objektov cintorínskej architektúry pre prípad poškodenia alebo zničenia živelnou udalosťou alebo vodou z vodovodných zariadení.</t>
  </si>
  <si>
    <t>Poistníkom je organizácia, poisteným vlastník pomníka a ďalších objektov cintorínskej architektúry.</t>
  </si>
  <si>
    <t>Limit maximálneho plnenia zo strany poisťovne za jeden pomník je stanovený v sume 1.300,00 EUR.</t>
  </si>
  <si>
    <t>Stanovená spoluúčasť pre toto riziko je 40,00 EUR za jeden pomník.</t>
  </si>
  <si>
    <t>požiarom,</t>
  </si>
  <si>
    <t>výbuchom,</t>
  </si>
  <si>
    <t>priamym úderom blesku,</t>
  </si>
  <si>
    <t>víchricou – min. 65 km/h</t>
  </si>
  <si>
    <t>povodňou alebo záplavou,</t>
  </si>
  <si>
    <t>ľadovcom,</t>
  </si>
  <si>
    <t>náhlym zosúvaním pôdy, zrútením skál alebo zemín, pokiaľ k nim nedošlo v súvislosti s priemyselnou alebo stavebnou činnosťou,</t>
  </si>
  <si>
    <t>zosúvaním alebo zrútením lavín,</t>
  </si>
  <si>
    <t>pádom stromov, stožiarov a iných premetov, ak nie sú súčasťou poškodenej poistenej veci,</t>
  </si>
  <si>
    <t>vodou unikajúcou z prívodného alebo odvádzacieho potrubia vodovodných zariadení a z vodovodných zariadení,</t>
  </si>
  <si>
    <t>kvapalinou alebo parou unikajúcou z ústredného, etážového alebo diaľkového kúrenia,</t>
  </si>
  <si>
    <t>hasiacim médiom samovoľne unikajúcim zo stabilného hasiaceho zariadenia,</t>
  </si>
  <si>
    <t>chladiarenským médiom unikajúcim z chladiarenských zariadení a rozvodov,</t>
  </si>
  <si>
    <t>hasením, strhnutím alebo evakuáciou v dôsledku živelnej udalosti,</t>
  </si>
  <si>
    <t>nečistotami vnikajúcimi otvormi, ktoré vznikli v dôsledku živelnej udalosti, a ak k vniknutiu došlo do 120 hodín po skončení živelnej udalosti,</t>
  </si>
  <si>
    <t>dymom vznikajúcim pri požiari,</t>
  </si>
  <si>
    <t>zvýšením hladiny podpovrchovej  vody, ktoré bolo spôsobené povodňou alebo katastrofickým lejakom,</t>
  </si>
  <si>
    <t>krádež poistených hnuteľných vecí, ku ktorej došlo v priamej súvislosti s vyššie uvedenými náhodnými udalosťami,</t>
  </si>
  <si>
    <t>ľadochodmi, prívalom bahna,</t>
  </si>
  <si>
    <t>nárazom dopravného prostriedku,</t>
  </si>
  <si>
    <t>záplavou následkom búrkového prívalu,</t>
  </si>
  <si>
    <t>ťarchou snehu a námrazy,</t>
  </si>
  <si>
    <t>kvapalinou unikajúcou zo solárnych systémov alebo klimatizačných zariadení,</t>
  </si>
  <si>
    <t>atmosférickými zrážkami, ľadovcom a ťarchou snehu,</t>
  </si>
  <si>
    <t>p)</t>
  </si>
  <si>
    <t>q)</t>
  </si>
  <si>
    <t>r)</t>
  </si>
  <si>
    <t>s)</t>
  </si>
  <si>
    <t>t)</t>
  </si>
  <si>
    <t>u)</t>
  </si>
  <si>
    <t>v)</t>
  </si>
  <si>
    <t>w)</t>
  </si>
  <si>
    <t>x)</t>
  </si>
  <si>
    <t>y)</t>
  </si>
  <si>
    <t>z)</t>
  </si>
  <si>
    <t>aa)</t>
  </si>
  <si>
    <t>nárazom alebo zrútením posádkou obsadeného letiaceho telesa, jeho časti alebo jeho nákladu,</t>
  </si>
  <si>
    <t>spätným vystúpením vody z kanalizačného potrubia ak bolo spôsobené atmosférickými zrážkami alebo katastrofickým lejakom.</t>
  </si>
  <si>
    <t>Poistenie sa vzťahuje na akékoľvek úmyselné alebo neúmyselné poškodenie alebo zničenie poistenej veci, ak konanie smerovalo k poškodeniu alebo zničeniu poisteného majetku, proti osobe poisteného alebo proti osobe vlastníka alebo správcu poisteného majetku.</t>
  </si>
  <si>
    <t>Dojednáva sa, že poistenie sa vzťahuje aj na pozemné komunikácie, mosty do dĺžky 50 m, koľajové dráhy, inžinierske siete, protipovodňové ochranné hrádze, ktoré sú majetkom poisteného a sú uvedené v zozname poisteného majetku.</t>
  </si>
  <si>
    <t>Dojednáva sa, že poisťovateľ uhradí aj náklady nevyhnutné na stavebné úpravy a na demontáž/remontáž ostatných nepoškodených poistených vecí, vykonané v súvislosti so znovuobstaraním alebo opravou veci poškodených, zničených alebo stratených pri poistnej udalosti pri živelnom poistením sú kryté aj následné škody.</t>
  </si>
  <si>
    <t>Výška ročného limitu plnenia z celkovej PS uvedenej v každej PZ samostatne je:</t>
  </si>
  <si>
    <t>Poisťovňa poskytne poistné krytie novonadobudnutého majetku pre všetky predmety poistenia odo dňa zaradenia do účtovnej evidencie poistených organizácií, najviac však do výšky 20% z celkovej poistnej sumy.</t>
  </si>
  <si>
    <t>číslo poistnej zmluvy:</t>
  </si>
  <si>
    <t>uzatvárajú</t>
  </si>
  <si>
    <t>Union poisťovňa, a. s., Bajkalská 29/A, 813 60 Bratislava</t>
  </si>
  <si>
    <t>IČO: 31322051 / DIČ: 2020800353</t>
  </si>
  <si>
    <t>a</t>
  </si>
  <si>
    <t>ktoré zodpovedajú najviac mimozmluvnej odmene advokáta za obhajobu poisteného v prípravnom konaní a konaní pred súdom prvého stupňa v trestnom konaní vedenom proti nemu v súvislosti so škodou, ktorú má poistený nahradiť,</t>
  </si>
  <si>
    <t>občianskeho súdneho konania o náhradu škody a ak je poistený povinný tieto náklady nahradiť,</t>
  </si>
  <si>
    <t xml:space="preserve">ktoré vynaložil poškodený v súvislosti s mimosúdnym prerokovaním nároku na náhradu škody, pokiaľ je poistený povinný ich uhradiť. </t>
  </si>
  <si>
    <t>7.4. Šetrenie potrebné na zistenie rozsahu poisťovne plniť je skončené, len čo sa s poškodeným dohodla výška náhrady škody alebo len čo výška náhrady škody bola určená právoplatným rozhodnutím súdu.</t>
  </si>
  <si>
    <t>bez predchádzajúceho súhlasu poisťovne celkom alebo sčasti uznal nárok  poškodeného na náhradu škody, ktorý prevyšuje čiastku dohodnutej spoluúčasti</t>
  </si>
  <si>
    <t>zodpovedá za škodu svojmu manželovi a príbuzným v priamom rade,</t>
  </si>
  <si>
    <t>zodpovedá za škodu osobám, ktoré s ním žijú v spoločnej domácnosti,</t>
  </si>
  <si>
    <t>zodpovedá za škodu spoločníkovi a osobám jemu blízkym,</t>
  </si>
  <si>
    <t xml:space="preserve">zodpovedá za škodu právnickej osobe, v ktorej má poistený, jeho spoločníci alebo osoby im blízke majetkovú účasť. </t>
  </si>
  <si>
    <t>úmyselne</t>
  </si>
  <si>
    <t>úmyselným konaním proti dobrým mravov v zmysle ust. §424 OZ.</t>
  </si>
  <si>
    <t>prevádzkou dopravných prostriedkov v zmysle ust. §427 až § 431 OZ, poisťovňa však nahradí za poisteného čiastku spoluúčasti z havarijného poistenia motorového vozidla, ktoré mu bolo zverené mestom alebo obcou, a na ktorom došlo ku škode jeho zavinením</t>
  </si>
  <si>
    <t>na vnesených alebo odložených veciach v zmysle ust. § 433 až 437 OZ.</t>
  </si>
  <si>
    <t>spôsobenú úmyselne alebo prevzatú dobrovoľne alebo v zmluve nad rámec stanovený právnymi predpismi,</t>
  </si>
  <si>
    <t>vzniknutú v súvislosti s činnosťou, pri ktorej právne predpisy ukladajú povinnosť uzavrieť poistenie zodpovednosti za škodu</t>
  </si>
  <si>
    <t xml:space="preserve">Celkové ročné poistné v EUR: </t>
  </si>
  <si>
    <t>pred účinnosťou poistnej zmluvy,</t>
  </si>
  <si>
    <t>pri doprave poistených vecí,</t>
  </si>
  <si>
    <t>v súvislosti s vykonávaním stavebných prác v mieste postenia,</t>
  </si>
  <si>
    <t>výbuchom nálože, trhaviny, granátu alebo iných výbušných hmôt.</t>
  </si>
  <si>
    <t>Poistenie vzťahuje pre prípad poškodenia alebo zničenia poistenej veci – všetky druhy tabuľového skla od hrúbky 3 mm, vákuové sklo, sklenené výplne, fólie na sklách, elektronické zabezpečovacie zariadenie vrátane elektronických súčastí – akoukoľvek náhodnou udalosťou, okrem prípadov, ak škody alebo chyby vznikli:</t>
  </si>
  <si>
    <t>1. Poistenie sa vzťahuje na:</t>
  </si>
  <si>
    <t xml:space="preserve">5. Spoluúčasti: </t>
  </si>
  <si>
    <t>6. Zvláštne dojednania:</t>
  </si>
  <si>
    <t>chybou konštrukcie, chybou materiálu alebo výrobnou chybou (pokiaľ sa na ňu nevzťahuje záruka výrobcu),</t>
  </si>
  <si>
    <t>roztrhnutím v dôsledku odstredivej sily,</t>
  </si>
  <si>
    <t>skratom elektrického prúdu a iným pôsobením elektrického prúdu ( prepätie, indukčné účinky blesku),</t>
  </si>
  <si>
    <t>zlyhaním meracej, regulačnej alebo zabezpečovacej techniky,</t>
  </si>
  <si>
    <t>vniknutím cudzieho predmetu.</t>
  </si>
  <si>
    <t>Jedná sa o odpratávacie, demolačné, demontážne a remontážne náklady vrátane:</t>
  </si>
  <si>
    <t>nákladov posudkového znalca</t>
  </si>
  <si>
    <t>nákladov na hľadanie príčiny škody</t>
  </si>
  <si>
    <t>nákladov na zemné výkopové práce</t>
  </si>
  <si>
    <t>nákladov spojených s leteckou dopravou, s príplatkami za nočnú prácu, prácu nadčas, v nedeľu a počas sviatkov, ako aj expresné poplatky</t>
  </si>
  <si>
    <t>4. Dojednáva sa, že poistenie sa vzťahuje aj na nosiče dát pevne zabudovaných v hardwarovej časti riadiacej, alebo regulačnej jednotky poistenej veci, nosiče dát záznamov programového vybavenia strojov.</t>
  </si>
  <si>
    <t>7.6.  Poisťovňa nie je povinná plniť, ak poistený:</t>
  </si>
  <si>
    <t>7.7.  Poistenie sa nevzťahuje na zodpovednosť spôsobenú inému:</t>
  </si>
  <si>
    <t>Stanovená spoluúčasť pre toto riziko je 66,39 €</t>
  </si>
  <si>
    <t>Max. limit plnenia</t>
  </si>
  <si>
    <t>Zabezpečenie</t>
  </si>
  <si>
    <t>do 331,94 € vrátane</t>
  </si>
  <si>
    <t>Pevný uzáver okrem prenosných schránok</t>
  </si>
  <si>
    <t>do 6.638,78  € vrátane</t>
  </si>
  <si>
    <t>Trezor pripevnený k stene alebo k podlahe</t>
  </si>
  <si>
    <t>do 19.916,35 € vrátane</t>
  </si>
  <si>
    <t>Trezor zabudovaný v stene alebo v podlahe</t>
  </si>
  <si>
    <t>nad 19.916,35 €</t>
  </si>
  <si>
    <t>Trezor alebo pancierová pokladnica s dvoma bezpečnostnými zámkami</t>
  </si>
  <si>
    <t>Poistený alebo ním poverená osoba</t>
  </si>
  <si>
    <t>Vhodný kufrík alebo uzamykateľná taška</t>
  </si>
  <si>
    <t>do 16.596,96 € vrátane</t>
  </si>
  <si>
    <t>Poistený alebo ním poverená osoba + ďalšia osoba vybavená obuškom alebo paralyzérom alebo strelnou zbraňou</t>
  </si>
  <si>
    <t>Bezpečnostný kufrík alebo iný predpísaný spôsob uloženia</t>
  </si>
  <si>
    <t>Poistený alebo ním poverená osoba + ďalšia osoba vybavená strelnou zbraňou</t>
  </si>
  <si>
    <t>do 165.969,59 € vrátane</t>
  </si>
  <si>
    <t>Poistený alebo ním poverená osoba vybavená strelnou zbraňou + ďalšia osoba vybavená strelnou zbraňou alebo poistený alebo ním poverená osoba + ďalšie dve osoby vybavené strelnou zbraňou</t>
  </si>
  <si>
    <t>Poistenie na prvé riziko.</t>
  </si>
  <si>
    <t>Spôsob zabezpečenia prepravy peňazí</t>
  </si>
  <si>
    <t xml:space="preserve">Všeobecné poistné podmienky poistenia zodpovednosti za škodu VPPZ/0109, </t>
  </si>
  <si>
    <t xml:space="preserve">Osobitné dojednania pre poistenie zodpovednosti za škodu spôsobenú pri výkone funkcie člena štatutárneho alebo dozorného orgánu obchodnej spoločnosti a družstva k Všeobecnej poistným podmienkam zodpovednosti za škodu VPPZ/0109 a </t>
  </si>
  <si>
    <t>Osobitné dojednania pre poistenie zodpovednosti za škodu miest a obcí (ďalej len "VPP").</t>
  </si>
  <si>
    <t>Pre poistenie platia a rozsah poistenia určujú:</t>
  </si>
  <si>
    <t>-</t>
  </si>
  <si>
    <t>územie Slovenskej republiky a Európy</t>
  </si>
  <si>
    <t>3.  Miesto poistenia:</t>
  </si>
  <si>
    <t>2. Rozsah poistenia, poistené riziká:</t>
  </si>
  <si>
    <t>4. Sadzby a podklady pre výpočet poistného:</t>
  </si>
  <si>
    <t>6. Zvláštne dojednania pre poistenie zodpovednosti za škodu právnických osôb:</t>
  </si>
  <si>
    <t>Poistenie zodpovednosti právnických osôb sa vzťahuje na také škody, ku ktorým došlo v dobe trvania poistenia a za ktorú poistený právne zodpovedá v dôsledku skutočností uvedených v rozsahu poistenia (princíp „loss occurence“).</t>
  </si>
  <si>
    <t>Všeobecné poistné podmienky poistenia majetku pre podnikateľské subjekty VPPPM/0911,</t>
  </si>
  <si>
    <t>Osobitné dojednania pre poistenie majetku proti škodám spôsobeným živelnými rizikami ODŽIV/0911 ku VPPPM/0911,</t>
  </si>
  <si>
    <t>Osobitné dojednania pre poistenie majetku proti škodám spôsobeným vodou z vodovodných zariadení ODVOD/0911 ku VPPPM/0911,</t>
  </si>
  <si>
    <t>Osobitné dojednania pre poistenie majetku proti škodám spôsobeným odcudzením a vandalizmom ODKRA/0911 ku VPPPM/0911,</t>
  </si>
  <si>
    <t>Osobitné dojednania pre poistenie majetku pre prípad poškodenia alebo zničenia skla ODSKL/0911 ku VPPPM/0911,</t>
  </si>
  <si>
    <t>Osobitné dojednania pre poistenie majetku elektronických a strojných zariadení pre prípad poškodenia alebo zničenia ODLOM/0911 ku VPPPM/0911,</t>
  </si>
  <si>
    <t>Poistník, ktorý má v zmysle zákona č. 211/2000 Z. z. povinnosť zverejňovať zmluvy, je povinný zverejniť túto poistnú zmluvu do 3 dní od jej uzavretia najneskôr však jeden deň pred účinnosťou poistnej zmluvy, a zároveň vydať poisťovateľovi písomné potvrdenie o zverejnení tejto poistnej zmluvy bezodkladne po jej zverejnení.</t>
  </si>
  <si>
    <t>11.</t>
  </si>
  <si>
    <t>V prípade, ak poistník nedoručí poisťovateľovi potvrdenie o zverejnení tejto poistnej zmluvy v lehote do dvoch mesiacov od jej uzavretia, táto poistná zmluva zanikne. To neplatí ak v tejto lehote bude poistná zmluva zverejnená v Obchodnom vestníku.</t>
  </si>
  <si>
    <t>12.</t>
  </si>
  <si>
    <t>Pre doručovanie potvrdenia o zverejnení tejto poistnej zmluvy platí, že toto sa považuje za doručené poisťovateľovi dňom doručenia písomného potvrdenia, alebo dňom doručenia potvrdenia telefaxom,  alebo dňom doručenia potvrdenia prostriedkami elektronickej komunikácie.</t>
  </si>
  <si>
    <t>Odchýlne od ODKRA/0911 sa dojednáva:</t>
  </si>
  <si>
    <t>Odchýlne od ODKRA/0911 sa dojednáva, že poistenie pre prípad krádeže sa vzťahuje :</t>
  </si>
  <si>
    <t>Odchýlne od ODKRA/0911 sa dojednáva nasledovný spôsob zabezpečenia:</t>
  </si>
  <si>
    <t>Odchýlne od VPPPM/0911 je miestom poistenia adresa uvedená pre jednotlivé predmety poistenia v prílohe k poistnej zmluve s názvom (Zoznam nehnuteľného a hnuteľného majetku).</t>
  </si>
  <si>
    <t>Odchýlne od čl. 3 bod 1 ODŽIV/0911 sa poistenie vzťahuje na škody spôsobené:</t>
  </si>
  <si>
    <t>Poistenie elektroniky a strojov</t>
  </si>
  <si>
    <t>1.Poistením elektroniky a strojov je kryté akékoľvek náhle a nepredvídané materiálne poškodenie alebo zničenie elektronických zariadení a strojov.</t>
  </si>
  <si>
    <t>pádom elektronického zariadenia alebo stroja</t>
  </si>
  <si>
    <t>5. Dojednáva sa, že poistenie sa vzťahuje na všetky elektronické zariadenia a stroje, ktorých dátum zaradenia do účtovnej evidencie jednotlivých organizácií je menej ako 8 rokov.</t>
  </si>
  <si>
    <t>2. Dojednáva sa, že pri poistení elektroniky a strojov sú kryté aj nasledujúce viacnáklady do výšky PS pre každú poistnú udalosť.</t>
  </si>
  <si>
    <t>3. Dojednáva sa, že pri poistení elektroniky a strojov sú kryté aj náklady na leteckú prepravu náhradných dielov a cestovné náklady technikov a expertov zo zahraničia, do výšky PS  pre každú poistnú udalosť.</t>
  </si>
  <si>
    <t>Odchýlne od ODSKL/0911 sa pre prípad poistenia skla dojednáva:</t>
  </si>
  <si>
    <t>Vložka č. 8</t>
  </si>
  <si>
    <t xml:space="preserve">nie však skôr ako v deň nasledujúci po doručení písomného potvrdenia o jej zverejnení poisťovateľovi, alebo ak takéto potvrdenie nebolo poisťovateľovi doručené v deň nasledujúci po dni jej zverejnenia v Obchodnom vestníku pokiaľ bola zverejnená na návrh poisťovateľa (ust. §5a zák. č. 211/2000 Z.z. a §47a ods. 2 Občianskeho zákonníka)
</t>
  </si>
  <si>
    <t xml:space="preserve">dátum podpisu: </t>
  </si>
  <si>
    <r>
      <t>je splatná</t>
    </r>
    <r>
      <rPr>
        <b/>
        <sz val="10"/>
        <rFont val="Arial"/>
        <family val="2"/>
      </rPr>
      <t xml:space="preserve">  15.02.  </t>
    </r>
    <r>
      <rPr>
        <sz val="10"/>
        <rFont val="Arial"/>
        <family val="2"/>
      </rPr>
      <t>príslušného kalendárneho roka</t>
    </r>
  </si>
  <si>
    <r>
      <t>je splatná</t>
    </r>
    <r>
      <rPr>
        <b/>
        <sz val="10"/>
        <rFont val="Arial"/>
        <family val="2"/>
      </rPr>
      <t xml:space="preserve">  15.04.  </t>
    </r>
    <r>
      <rPr>
        <sz val="10"/>
        <rFont val="Arial"/>
        <family val="2"/>
      </rPr>
      <t>príslušného kalendárneho roka</t>
    </r>
  </si>
  <si>
    <r>
      <t>je splatná</t>
    </r>
    <r>
      <rPr>
        <b/>
        <sz val="10"/>
        <rFont val="Arial"/>
        <family val="2"/>
      </rPr>
      <t xml:space="preserve">  15.07.  </t>
    </r>
    <r>
      <rPr>
        <sz val="10"/>
        <rFont val="Arial"/>
        <family val="2"/>
      </rPr>
      <t>príslušného kalendárneho roka</t>
    </r>
  </si>
  <si>
    <r>
      <t>je splatná</t>
    </r>
    <r>
      <rPr>
        <b/>
        <sz val="10"/>
        <rFont val="Arial"/>
        <family val="2"/>
      </rPr>
      <t xml:space="preserve">  15.10.  </t>
    </r>
    <r>
      <rPr>
        <sz val="10"/>
        <rFont val="Arial"/>
        <family val="2"/>
      </rPr>
      <t>príslušného kalendárneho roka</t>
    </r>
  </si>
  <si>
    <t>Pre poistenie peňazí a cenín, právo na poistné plnenie vzniká:</t>
  </si>
  <si>
    <t>a) ak mimo pracovnej doby sú peniaze a ceniny uložené nasledovne:</t>
  </si>
  <si>
    <t>b) aj v prípade, ak počas pracovnej doby v čase poistnej udalosti nie sú dodržané podmienky zabezpečenia</t>
  </si>
  <si>
    <t>Pre bod e)  40,00 EUR.</t>
  </si>
  <si>
    <t>Pre bod d) 30,00EUR.</t>
  </si>
  <si>
    <r>
      <t>Pre body a) až c) 100,00 EUR.</t>
    </r>
    <r>
      <rPr>
        <b/>
        <sz val="12"/>
        <rFont val="Arial"/>
        <family val="2"/>
      </rPr>
      <t xml:space="preserve"> </t>
    </r>
  </si>
  <si>
    <t>zemetrasením 5° EMS 98</t>
  </si>
  <si>
    <t>Pre body a) až d): 0,00 EUR</t>
  </si>
  <si>
    <t>Pre body e), f): 66,39 EUR</t>
  </si>
  <si>
    <t>pri montáži a demontáži poistených vecí,</t>
  </si>
  <si>
    <t>i)
j)</t>
  </si>
  <si>
    <t>iné ako škody na majetku alebo na zdraví t.j. čisté finančné škody. Maximálny limit plnenia pre prípad vzniku čistých finančných škôd je 5.000,00 €. Stanovená spoluúčasť pre každú jednu poistnú udalosť  uvedenú v tomto bode je  1.000,00 €.
vzniknuté inému v súvislosti s činnosťou alebo vzťahom poisteného, na zdraví alebo usmrtením vrátane škôd, ktoré vznikli dieťaťu alebo žiakovi pri výchove a vzdelávaní, alebo v priamej súvislosti s výchovou a so vzdelávaním, pokiaľ poistený za škodu zodpovedá v dôsledku svojho konania alebo vzťahu v dobe trvania poistenia.</t>
  </si>
  <si>
    <t>7.5. Územná platnosť poistenia sa vzťahuje na územie Slovenskej republiky ako aj na územie ostatných európskych štátov okrem Turecka.</t>
  </si>
  <si>
    <t>iné ako škody na majetku alebo na zdraví – t.j. čisté finančné škody. Maximálny  limit plnenia pre prípad vzniku čistých finančných škôd je 5.000,00 €. Stanovená spoluúčasť pre každú jednu poistnú udalosť  uvedenú v tomto bode je  1.000,00 €,
vzniknuté inému v súvislosti s činnosťou alebo vzťahom poisteného, na zdraví alebo usmrtením vrátane škôd, ktoré vznikli dieťaťu alebo žiakovi pri výchove a vzdelávaní, alebo v priamej súvislosti s výchovou a so vzdelávaním, pokiaľ poistený za škodu zodpovedá v dôsledku svojho konania alebo vzťahu v dobe trvania poistenia.</t>
  </si>
  <si>
    <t>c)
d)</t>
  </si>
  <si>
    <t>vzniknutú v súvislosti s činnosťou, pri ktorej právne predpisy ukladajú povinnosť  uzavrieť poistenie zodpovednosti za škodu</t>
  </si>
  <si>
    <t>spôsobenú jadrovými rizikami a jadrovým žiarením, azbestom a formaldehydom, toxickými látkami a vírusovými ochoreniami</t>
  </si>
  <si>
    <t>podľa § 788 a nasledujúcich Občianského zákonníka a Rámcovej dohody č.RD-04/2012 pre poistenie majetku a poistenie zodpovednosti za škodu právnických osôb túto zmluvu o poistení (ďalej len "poistná zmluva").</t>
  </si>
  <si>
    <t>00 324 942</t>
  </si>
  <si>
    <t>11- 410225</t>
  </si>
  <si>
    <t>Starostka obce</t>
  </si>
  <si>
    <t>Nižný Klatov</t>
  </si>
  <si>
    <t>Obec Nižný Klatov</t>
  </si>
  <si>
    <t>Obecný úrad, Hlavná 1</t>
  </si>
  <si>
    <t>Mgr. Marcela Jokeľová</t>
  </si>
  <si>
    <t>044 12 Niťný Klatov</t>
  </si>
</sst>
</file>

<file path=xl/styles.xml><?xml version="1.0" encoding="utf-8"?>
<styleSheet xmlns="http://schemas.openxmlformats.org/spreadsheetml/2006/main">
  <numFmts count="18">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0.00&quot; EUR&quot;"/>
  </numFmts>
  <fonts count="39">
    <font>
      <sz val="10"/>
      <name val="Arial CE"/>
      <family val="0"/>
    </font>
    <font>
      <sz val="11"/>
      <color indexed="8"/>
      <name val="Calibri"/>
      <family val="2"/>
    </font>
    <font>
      <sz val="10"/>
      <name val="Times New Roman"/>
      <family val="1"/>
    </font>
    <font>
      <sz val="8"/>
      <name val="Arial CE"/>
      <family val="0"/>
    </font>
    <font>
      <sz val="8"/>
      <name val="Tahoma"/>
      <family val="2"/>
    </font>
    <font>
      <sz val="10"/>
      <name val="Arial"/>
      <family val="2"/>
    </font>
    <font>
      <b/>
      <sz val="20"/>
      <name val="Arial"/>
      <family val="2"/>
    </font>
    <font>
      <b/>
      <sz val="17"/>
      <name val="Arial"/>
      <family val="2"/>
    </font>
    <font>
      <b/>
      <sz val="12"/>
      <name val="Arial"/>
      <family val="2"/>
    </font>
    <font>
      <sz val="11"/>
      <name val="Arial"/>
      <family val="2"/>
    </font>
    <font>
      <sz val="12"/>
      <name val="Arial"/>
      <family val="2"/>
    </font>
    <font>
      <b/>
      <sz val="10"/>
      <name val="Arial"/>
      <family val="2"/>
    </font>
    <font>
      <b/>
      <sz val="11"/>
      <name val="Arial"/>
      <family val="2"/>
    </font>
    <font>
      <sz val="9"/>
      <name val="Arial"/>
      <family val="2"/>
    </font>
    <font>
      <sz val="10"/>
      <color indexed="10"/>
      <name val="Arial"/>
      <family val="2"/>
    </font>
    <font>
      <b/>
      <sz val="14"/>
      <name val="Arial"/>
      <family val="2"/>
    </font>
    <font>
      <b/>
      <sz val="16"/>
      <color indexed="8"/>
      <name val="Arial"/>
      <family val="2"/>
    </font>
    <font>
      <sz val="10"/>
      <color indexed="8"/>
      <name val="Arial"/>
      <family val="2"/>
    </font>
    <font>
      <b/>
      <sz val="10"/>
      <color indexed="8"/>
      <name val="Arial"/>
      <family val="2"/>
    </font>
    <font>
      <sz val="7"/>
      <color indexed="8"/>
      <name val="Arial"/>
      <family val="2"/>
    </font>
    <font>
      <sz val="10"/>
      <color indexed="9"/>
      <name val="Arial"/>
      <family val="2"/>
    </font>
    <font>
      <b/>
      <sz val="7"/>
      <name val="Arial"/>
      <family val="2"/>
    </font>
    <font>
      <b/>
      <sz val="10"/>
      <color indexed="10"/>
      <name val="Arial"/>
      <family val="2"/>
    </font>
    <font>
      <b/>
      <sz val="18"/>
      <color indexed="63"/>
      <name val="Cambria"/>
      <family val="2"/>
    </font>
    <font>
      <b/>
      <sz val="15"/>
      <color indexed="63"/>
      <name val="Calibri"/>
      <family val="2"/>
    </font>
    <font>
      <b/>
      <sz val="13"/>
      <color indexed="63"/>
      <name val="Calibri"/>
      <family val="2"/>
    </font>
    <font>
      <b/>
      <sz val="11"/>
      <color indexed="63"/>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name val="Arial CE"/>
      <family val="2"/>
    </font>
  </fonts>
  <fills count="18">
    <fill>
      <patternFill/>
    </fill>
    <fill>
      <patternFill patternType="gray125"/>
    </fill>
    <fill>
      <patternFill patternType="solid">
        <fgColor indexed="27"/>
        <bgColor indexed="64"/>
      </patternFill>
    </fill>
    <fill>
      <patternFill patternType="solid">
        <fgColor indexed="45"/>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25"/>
        <bgColor indexed="64"/>
      </patternFill>
    </fill>
    <fill>
      <patternFill patternType="solid">
        <fgColor indexed="49"/>
        <bgColor indexed="64"/>
      </patternFill>
    </fill>
    <fill>
      <patternFill patternType="solid">
        <fgColor indexed="29"/>
        <bgColor indexed="64"/>
      </patternFill>
    </fill>
    <fill>
      <patternFill patternType="solid">
        <fgColor indexed="54"/>
        <bgColor indexed="64"/>
      </patternFill>
    </fill>
    <fill>
      <patternFill patternType="solid">
        <fgColor indexed="53"/>
        <bgColor indexed="64"/>
      </patternFill>
    </fill>
    <fill>
      <patternFill patternType="solid">
        <fgColor indexed="62"/>
        <bgColor indexed="64"/>
      </patternFill>
    </fill>
    <fill>
      <patternFill patternType="solid">
        <fgColor indexed="4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border>
    <border>
      <left/>
      <right/>
      <top/>
      <bottom style="medium"/>
    </border>
    <border>
      <left/>
      <right/>
      <top/>
      <bottom style="thin"/>
    </border>
    <border>
      <left/>
      <right/>
      <top style="medium"/>
      <bottom/>
    </border>
    <border diagonalUp="1">
      <left style="thin"/>
      <right style="thin"/>
      <top style="thin"/>
      <bottom style="thin"/>
      <diagonal style="thin"/>
    </border>
    <border>
      <left/>
      <right/>
      <top style="thin"/>
      <bottom/>
    </border>
    <border>
      <left/>
      <right/>
      <top style="medium"/>
      <bottom style="medium"/>
    </border>
    <border>
      <left style="thin"/>
      <right/>
      <top style="thin"/>
      <bottom/>
    </border>
    <border>
      <left/>
      <right style="thin"/>
      <top style="thin"/>
      <bottom/>
    </border>
    <border>
      <left style="thin"/>
      <right/>
      <top style="thin"/>
      <bottom style="thin"/>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37" fillId="9" borderId="0" applyNumberFormat="0" applyBorder="0" applyAlignment="0" applyProtection="0"/>
    <xf numFmtId="0" fontId="37" fillId="3"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11"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1" borderId="0" applyNumberFormat="0" applyBorder="0" applyAlignment="0" applyProtection="0"/>
    <xf numFmtId="0" fontId="37" fillId="8" borderId="0" applyNumberFormat="0" applyBorder="0" applyAlignment="0" applyProtection="0"/>
    <xf numFmtId="0" fontId="28" fillId="3" borderId="0" applyNumberFormat="0" applyBorder="0" applyAlignment="0" applyProtection="0"/>
    <xf numFmtId="0" fontId="31" fillId="6"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0" borderId="0" applyNumberFormat="0" applyFill="0" applyBorder="0" applyAlignment="0" applyProtection="0"/>
    <xf numFmtId="0" fontId="27" fillId="14" borderId="0" applyNumberFormat="0" applyBorder="0" applyAlignment="0" applyProtection="0"/>
    <xf numFmtId="0" fontId="24" fillId="0" borderId="2"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33" fillId="15" borderId="4" applyNumberFormat="0" applyAlignment="0" applyProtection="0"/>
    <xf numFmtId="0" fontId="30" fillId="4" borderId="1" applyNumberFormat="0" applyAlignment="0" applyProtection="0"/>
    <xf numFmtId="0" fontId="32" fillId="0" borderId="5"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16" borderId="0" applyNumberFormat="0" applyBorder="0" applyAlignment="0" applyProtection="0"/>
    <xf numFmtId="0" fontId="0" fillId="17" borderId="6" applyNumberFormat="0" applyFont="0" applyAlignment="0" applyProtection="0"/>
    <xf numFmtId="0" fontId="26" fillId="6" borderId="7"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36" fillId="0" borderId="8" applyNumberFormat="0" applyFill="0" applyAlignment="0" applyProtection="0"/>
    <xf numFmtId="0" fontId="34" fillId="0" borderId="0" applyNumberFormat="0" applyFill="0" applyBorder="0" applyAlignment="0" applyProtection="0"/>
  </cellStyleXfs>
  <cellXfs count="217">
    <xf numFmtId="0" fontId="0" fillId="0" borderId="0" xfId="0" applyAlignment="1">
      <alignment/>
    </xf>
    <xf numFmtId="0" fontId="2" fillId="5" borderId="0" xfId="0" applyFont="1" applyFill="1" applyBorder="1" applyAlignment="1" applyProtection="1">
      <alignment/>
      <protection/>
    </xf>
    <xf numFmtId="0" fontId="2" fillId="5" borderId="0" xfId="0" applyFont="1" applyFill="1" applyBorder="1" applyAlignment="1" applyProtection="1">
      <alignment horizontal="justify" vertical="top" wrapText="1"/>
      <protection/>
    </xf>
    <xf numFmtId="0" fontId="5" fillId="5" borderId="0" xfId="0" applyFont="1" applyFill="1" applyAlignment="1" applyProtection="1">
      <alignment/>
      <protection hidden="1"/>
    </xf>
    <xf numFmtId="0" fontId="5" fillId="0" borderId="0" xfId="0" applyFont="1" applyAlignment="1" applyProtection="1">
      <alignment/>
      <protection hidden="1"/>
    </xf>
    <xf numFmtId="0" fontId="7" fillId="5" borderId="0" xfId="0" applyFont="1" applyFill="1" applyBorder="1" applyAlignment="1" applyProtection="1">
      <alignment horizontal="center"/>
      <protection hidden="1"/>
    </xf>
    <xf numFmtId="0" fontId="5" fillId="0" borderId="0" xfId="0" applyFont="1" applyAlignment="1" applyProtection="1">
      <alignment horizontal="right"/>
      <protection hidden="1"/>
    </xf>
    <xf numFmtId="49" fontId="5" fillId="0" borderId="9" xfId="0" applyNumberFormat="1" applyFont="1" applyFill="1" applyBorder="1" applyAlignment="1" applyProtection="1">
      <alignment horizontal="right"/>
      <protection locked="0"/>
    </xf>
    <xf numFmtId="14" fontId="5" fillId="0" borderId="10" xfId="0" applyNumberFormat="1" applyFont="1" applyFill="1" applyBorder="1" applyAlignment="1" applyProtection="1">
      <alignment horizontal="right"/>
      <protection locked="0"/>
    </xf>
    <xf numFmtId="0" fontId="5" fillId="0" borderId="9" xfId="0" applyFont="1" applyFill="1" applyBorder="1" applyAlignment="1" applyProtection="1">
      <alignment/>
      <protection locked="0"/>
    </xf>
    <xf numFmtId="0" fontId="10" fillId="5" borderId="0" xfId="0" applyFont="1" applyFill="1" applyAlignment="1" applyProtection="1">
      <alignment vertical="top"/>
      <protection hidden="1"/>
    </xf>
    <xf numFmtId="0" fontId="8" fillId="5" borderId="0" xfId="0" applyFont="1" applyFill="1" applyAlignment="1" applyProtection="1">
      <alignment vertical="top"/>
      <protection hidden="1"/>
    </xf>
    <xf numFmtId="0" fontId="11" fillId="0" borderId="0" xfId="0" applyFont="1" applyAlignment="1" applyProtection="1">
      <alignment/>
      <protection hidden="1"/>
    </xf>
    <xf numFmtId="173" fontId="5" fillId="0" borderId="0" xfId="0" applyNumberFormat="1" applyFont="1" applyAlignment="1" applyProtection="1">
      <alignment/>
      <protection hidden="1"/>
    </xf>
    <xf numFmtId="0" fontId="5" fillId="14" borderId="9" xfId="0" applyFont="1" applyFill="1" applyBorder="1" applyAlignment="1" applyProtection="1">
      <alignment horizontal="right"/>
      <protection hidden="1"/>
    </xf>
    <xf numFmtId="0" fontId="5" fillId="0" borderId="0" xfId="0" applyNumberFormat="1" applyFont="1" applyAlignment="1" applyProtection="1">
      <alignment/>
      <protection hidden="1"/>
    </xf>
    <xf numFmtId="1" fontId="13" fillId="14" borderId="9" xfId="0" applyNumberFormat="1" applyFont="1" applyFill="1" applyBorder="1" applyAlignment="1" applyProtection="1">
      <alignment horizontal="right" vertical="top" wrapText="1"/>
      <protection hidden="1"/>
    </xf>
    <xf numFmtId="14" fontId="5" fillId="0" borderId="0" xfId="0" applyNumberFormat="1" applyFont="1" applyAlignment="1" applyProtection="1">
      <alignment/>
      <protection hidden="1"/>
    </xf>
    <xf numFmtId="0" fontId="5" fillId="5" borderId="0" xfId="0" applyFont="1" applyFill="1" applyAlignment="1" applyProtection="1">
      <alignment horizontal="justify" vertical="top" wrapText="1"/>
      <protection hidden="1"/>
    </xf>
    <xf numFmtId="0" fontId="8" fillId="5" borderId="0" xfId="0" applyFont="1" applyFill="1" applyAlignment="1" applyProtection="1">
      <alignment/>
      <protection hidden="1"/>
    </xf>
    <xf numFmtId="0" fontId="5" fillId="5" borderId="0" xfId="0" applyFont="1" applyFill="1" applyAlignment="1" applyProtection="1">
      <alignment/>
      <protection hidden="1"/>
    </xf>
    <xf numFmtId="0" fontId="5" fillId="5" borderId="0" xfId="0" applyFont="1" applyFill="1" applyAlignment="1" applyProtection="1">
      <alignment horizontal="justify" vertical="top" wrapText="1"/>
      <protection hidden="1"/>
    </xf>
    <xf numFmtId="0" fontId="8" fillId="5" borderId="0" xfId="0" applyFont="1" applyFill="1" applyAlignment="1" applyProtection="1">
      <alignment/>
      <protection hidden="1"/>
    </xf>
    <xf numFmtId="0" fontId="11" fillId="5" borderId="0" xfId="0" applyFont="1" applyFill="1" applyAlignment="1" applyProtection="1">
      <alignment/>
      <protection hidden="1"/>
    </xf>
    <xf numFmtId="0" fontId="12" fillId="5" borderId="0" xfId="0" applyFont="1" applyFill="1" applyAlignment="1" applyProtection="1">
      <alignment/>
      <protection hidden="1"/>
    </xf>
    <xf numFmtId="0" fontId="10" fillId="0" borderId="0" xfId="0" applyFont="1" applyFill="1" applyAlignment="1" applyProtection="1">
      <alignment/>
      <protection hidden="1"/>
    </xf>
    <xf numFmtId="0" fontId="5" fillId="5" borderId="0" xfId="0" applyFont="1" applyFill="1" applyAlignment="1" applyProtection="1">
      <alignment horizontal="right" vertical="top" wrapText="1"/>
      <protection hidden="1"/>
    </xf>
    <xf numFmtId="0" fontId="5" fillId="0" borderId="0" xfId="0" applyFont="1" applyFill="1" applyAlignment="1" applyProtection="1">
      <alignment horizontal="left" vertical="center" wrapText="1"/>
      <protection hidden="1"/>
    </xf>
    <xf numFmtId="0" fontId="5"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12" fillId="5" borderId="0" xfId="0" applyFont="1" applyFill="1" applyAlignment="1" applyProtection="1">
      <alignment horizontal="left"/>
      <protection hidden="1"/>
    </xf>
    <xf numFmtId="173" fontId="5" fillId="0" borderId="0" xfId="0" applyNumberFormat="1" applyFont="1" applyFill="1" applyAlignment="1" applyProtection="1">
      <alignment/>
      <protection hidden="1"/>
    </xf>
    <xf numFmtId="0" fontId="5" fillId="5" borderId="0" xfId="0" applyFont="1" applyFill="1" applyAlignment="1" applyProtection="1">
      <alignment horizontal="left"/>
      <protection hidden="1"/>
    </xf>
    <xf numFmtId="0" fontId="5" fillId="5" borderId="0" xfId="0" applyFont="1" applyFill="1" applyAlignment="1" applyProtection="1">
      <alignment horizontal="right"/>
      <protection hidden="1"/>
    </xf>
    <xf numFmtId="0" fontId="5" fillId="5" borderId="0" xfId="0" applyFont="1" applyFill="1" applyBorder="1" applyAlignment="1" applyProtection="1">
      <alignment/>
      <protection hidden="1"/>
    </xf>
    <xf numFmtId="0" fontId="5" fillId="5" borderId="0" xfId="0" applyFont="1" applyFill="1" applyBorder="1" applyAlignment="1" applyProtection="1">
      <alignment wrapText="1"/>
      <protection hidden="1"/>
    </xf>
    <xf numFmtId="173" fontId="11" fillId="5" borderId="0" xfId="0" applyNumberFormat="1" applyFont="1" applyFill="1" applyAlignment="1" applyProtection="1">
      <alignment horizontal="right"/>
      <protection hidden="1"/>
    </xf>
    <xf numFmtId="0" fontId="9" fillId="0" borderId="0" xfId="0" applyFont="1" applyAlignment="1" applyProtection="1">
      <alignment/>
      <protection hidden="1"/>
    </xf>
    <xf numFmtId="0" fontId="9" fillId="5" borderId="0" xfId="0" applyFont="1" applyFill="1" applyAlignment="1" applyProtection="1">
      <alignment/>
      <protection hidden="1"/>
    </xf>
    <xf numFmtId="0" fontId="9" fillId="0" borderId="0" xfId="0" applyFont="1" applyFill="1" applyAlignment="1" applyProtection="1">
      <alignment/>
      <protection hidden="1"/>
    </xf>
    <xf numFmtId="49" fontId="5" fillId="0" borderId="0" xfId="0" applyNumberFormat="1" applyFont="1" applyFill="1" applyAlignment="1" applyProtection="1">
      <alignment horizontal="center"/>
      <protection hidden="1"/>
    </xf>
    <xf numFmtId="0" fontId="5" fillId="5" borderId="0" xfId="0" applyFont="1" applyFill="1" applyAlignment="1" applyProtection="1">
      <alignment vertical="top"/>
      <protection hidden="1"/>
    </xf>
    <xf numFmtId="0" fontId="9" fillId="0" borderId="0" xfId="0" applyNumberFormat="1" applyFont="1" applyFill="1" applyAlignment="1" applyProtection="1">
      <alignment/>
      <protection hidden="1"/>
    </xf>
    <xf numFmtId="0" fontId="5" fillId="5" borderId="0" xfId="0" applyFont="1" applyFill="1" applyAlignment="1" applyProtection="1">
      <alignment/>
      <protection hidden="1"/>
    </xf>
    <xf numFmtId="0" fontId="9" fillId="5" borderId="0" xfId="0" applyNumberFormat="1" applyFont="1" applyFill="1" applyAlignment="1" applyProtection="1">
      <alignment/>
      <protection hidden="1"/>
    </xf>
    <xf numFmtId="0" fontId="5" fillId="5" borderId="0" xfId="0" applyNumberFormat="1" applyFont="1" applyFill="1" applyAlignment="1" applyProtection="1">
      <alignment/>
      <protection hidden="1"/>
    </xf>
    <xf numFmtId="0" fontId="14" fillId="5" borderId="0" xfId="0" applyFont="1" applyFill="1" applyBorder="1" applyAlignment="1" applyProtection="1">
      <alignment/>
      <protection hidden="1"/>
    </xf>
    <xf numFmtId="0" fontId="5" fillId="5" borderId="11" xfId="0" applyFont="1" applyFill="1" applyBorder="1" applyAlignment="1" applyProtection="1">
      <alignment/>
      <protection hidden="1"/>
    </xf>
    <xf numFmtId="0" fontId="5" fillId="0" borderId="0" xfId="0" applyFont="1" applyFill="1" applyAlignment="1" applyProtection="1">
      <alignment/>
      <protection hidden="1"/>
    </xf>
    <xf numFmtId="0" fontId="10" fillId="0" borderId="0" xfId="0" applyFont="1" applyFill="1" applyAlignment="1" applyProtection="1">
      <alignment horizontal="center"/>
      <protection hidden="1"/>
    </xf>
    <xf numFmtId="0" fontId="11" fillId="5" borderId="0" xfId="0" applyFont="1" applyFill="1" applyAlignment="1" applyProtection="1">
      <alignment/>
      <protection hidden="1"/>
    </xf>
    <xf numFmtId="0" fontId="12" fillId="0" borderId="0" xfId="0" applyFont="1" applyFill="1" applyAlignment="1" applyProtection="1">
      <alignment/>
      <protection hidden="1"/>
    </xf>
    <xf numFmtId="0" fontId="11" fillId="0" borderId="0" xfId="0" applyFont="1" applyFill="1" applyAlignment="1" applyProtection="1">
      <alignment/>
      <protection hidden="1"/>
    </xf>
    <xf numFmtId="0" fontId="17" fillId="0" borderId="0" xfId="0" applyFont="1" applyFill="1" applyAlignment="1" applyProtection="1">
      <alignment/>
      <protection hidden="1"/>
    </xf>
    <xf numFmtId="0" fontId="5" fillId="5" borderId="0" xfId="0" applyFont="1" applyFill="1" applyAlignment="1" applyProtection="1">
      <alignment horizontal="right" vertical="top"/>
      <protection hidden="1"/>
    </xf>
    <xf numFmtId="0" fontId="9" fillId="0" borderId="0" xfId="0" applyFont="1" applyFill="1" applyAlignment="1" applyProtection="1">
      <alignment/>
      <protection hidden="1"/>
    </xf>
    <xf numFmtId="0" fontId="5" fillId="0" borderId="0" xfId="0" applyFont="1" applyFill="1" applyAlignment="1" applyProtection="1">
      <alignment/>
      <protection hidden="1"/>
    </xf>
    <xf numFmtId="0" fontId="12" fillId="5" borderId="0" xfId="0" applyFont="1" applyFill="1" applyAlignment="1" applyProtection="1">
      <alignment/>
      <protection hidden="1"/>
    </xf>
    <xf numFmtId="0" fontId="12" fillId="5" borderId="0" xfId="0" applyFont="1" applyFill="1" applyBorder="1" applyAlignment="1" applyProtection="1">
      <alignment vertical="center" wrapText="1"/>
      <protection hidden="1"/>
    </xf>
    <xf numFmtId="0" fontId="5" fillId="5" borderId="0" xfId="0" applyFont="1" applyFill="1" applyAlignment="1" applyProtection="1">
      <alignment vertical="top" wrapText="1"/>
      <protection hidden="1"/>
    </xf>
    <xf numFmtId="0" fontId="18" fillId="5" borderId="0" xfId="0" applyFont="1" applyFill="1" applyBorder="1" applyAlignment="1" applyProtection="1">
      <alignment/>
      <protection/>
    </xf>
    <xf numFmtId="0" fontId="5" fillId="5" borderId="0" xfId="0" applyFont="1" applyFill="1" applyBorder="1" applyAlignment="1" applyProtection="1">
      <alignment/>
      <protection/>
    </xf>
    <xf numFmtId="0" fontId="5" fillId="5" borderId="0" xfId="0" applyFont="1" applyFill="1" applyAlignment="1" applyProtection="1">
      <alignment/>
      <protection/>
    </xf>
    <xf numFmtId="0" fontId="5" fillId="0" borderId="0" xfId="0" applyFont="1" applyAlignment="1" applyProtection="1">
      <alignment/>
      <protection/>
    </xf>
    <xf numFmtId="0" fontId="11" fillId="5" borderId="0" xfId="0" applyFont="1" applyFill="1" applyAlignment="1" applyProtection="1">
      <alignment/>
      <protection/>
    </xf>
    <xf numFmtId="0" fontId="5" fillId="5" borderId="0" xfId="0" applyFont="1" applyFill="1" applyAlignment="1" applyProtection="1">
      <alignment vertical="top"/>
      <protection/>
    </xf>
    <xf numFmtId="0" fontId="5" fillId="5" borderId="0" xfId="0" applyFont="1" applyFill="1" applyAlignment="1" applyProtection="1">
      <alignment/>
      <protection/>
    </xf>
    <xf numFmtId="0" fontId="5" fillId="5" borderId="0" xfId="0" applyFont="1" applyFill="1" applyAlignment="1" applyProtection="1">
      <alignment horizontal="justify" vertical="top" wrapText="1"/>
      <protection/>
    </xf>
    <xf numFmtId="0" fontId="11" fillId="5" borderId="0" xfId="0" applyFont="1" applyFill="1" applyAlignment="1" applyProtection="1">
      <alignment/>
      <protection/>
    </xf>
    <xf numFmtId="0" fontId="5" fillId="5" borderId="0" xfId="0" applyFont="1" applyFill="1" applyAlignment="1" applyProtection="1">
      <alignment horizontal="right" vertical="top"/>
      <protection/>
    </xf>
    <xf numFmtId="0" fontId="5" fillId="5" borderId="0" xfId="0" applyFont="1" applyFill="1" applyBorder="1" applyAlignment="1" applyProtection="1">
      <alignment horizontal="justify" vertical="top" wrapText="1"/>
      <protection/>
    </xf>
    <xf numFmtId="0" fontId="18" fillId="5" borderId="0" xfId="0" applyFont="1" applyFill="1" applyAlignment="1" applyProtection="1">
      <alignment/>
      <protection/>
    </xf>
    <xf numFmtId="0" fontId="12" fillId="5" borderId="0" xfId="0" applyFont="1" applyFill="1" applyAlignment="1" applyProtection="1">
      <alignment/>
      <protection/>
    </xf>
    <xf numFmtId="0" fontId="12" fillId="5" borderId="0" xfId="0" applyFont="1" applyFill="1" applyBorder="1" applyAlignment="1" applyProtection="1">
      <alignment vertical="center" wrapText="1"/>
      <protection/>
    </xf>
    <xf numFmtId="0" fontId="5" fillId="5" borderId="0" xfId="0" applyFont="1" applyFill="1" applyAlignment="1">
      <alignment/>
    </xf>
    <xf numFmtId="0" fontId="5" fillId="0" borderId="0" xfId="0" applyFont="1" applyAlignment="1">
      <alignment/>
    </xf>
    <xf numFmtId="0" fontId="11" fillId="5" borderId="0" xfId="0" applyFont="1" applyFill="1" applyAlignment="1">
      <alignment/>
    </xf>
    <xf numFmtId="0" fontId="5" fillId="5" borderId="0" xfId="0" applyFont="1" applyFill="1" applyAlignment="1">
      <alignment vertical="top"/>
    </xf>
    <xf numFmtId="0" fontId="11" fillId="5" borderId="0" xfId="0" applyFont="1" applyFill="1" applyAlignment="1">
      <alignment/>
    </xf>
    <xf numFmtId="0" fontId="5" fillId="0" borderId="0" xfId="0" applyFont="1" applyFill="1" applyAlignment="1">
      <alignment vertical="center" wrapText="1"/>
    </xf>
    <xf numFmtId="0" fontId="5" fillId="5" borderId="0" xfId="0" applyFont="1" applyFill="1" applyAlignment="1">
      <alignment horizontal="right" vertical="top"/>
    </xf>
    <xf numFmtId="0" fontId="5" fillId="0" borderId="0" xfId="0" applyFont="1" applyFill="1" applyAlignment="1">
      <alignment/>
    </xf>
    <xf numFmtId="0" fontId="11" fillId="0" borderId="0" xfId="0" applyFont="1" applyFill="1" applyAlignment="1">
      <alignment/>
    </xf>
    <xf numFmtId="0" fontId="5" fillId="5" borderId="0" xfId="0" applyFont="1" applyFill="1" applyAlignment="1">
      <alignment horizontal="left"/>
    </xf>
    <xf numFmtId="0" fontId="5" fillId="5" borderId="0" xfId="0" applyFont="1" applyFill="1" applyAlignment="1">
      <alignment horizontal="justify" vertical="top" wrapText="1"/>
    </xf>
    <xf numFmtId="0" fontId="5" fillId="5" borderId="0" xfId="0" applyFont="1" applyFill="1" applyAlignment="1">
      <alignment horizontal="left" vertical="top"/>
    </xf>
    <xf numFmtId="0" fontId="12" fillId="5" borderId="0" xfId="0" applyFont="1" applyFill="1" applyAlignment="1">
      <alignment/>
    </xf>
    <xf numFmtId="0" fontId="5" fillId="5" borderId="0" xfId="0" applyFont="1" applyFill="1" applyBorder="1" applyAlignment="1">
      <alignment/>
    </xf>
    <xf numFmtId="0" fontId="12" fillId="5" borderId="0" xfId="0" applyFont="1" applyFill="1" applyBorder="1" applyAlignment="1">
      <alignment vertical="center" wrapText="1"/>
    </xf>
    <xf numFmtId="0" fontId="5" fillId="5" borderId="0" xfId="0" applyFont="1" applyFill="1" applyAlignment="1">
      <alignment/>
    </xf>
    <xf numFmtId="0" fontId="17" fillId="0" borderId="0" xfId="0" applyFont="1" applyFill="1" applyAlignment="1">
      <alignment/>
    </xf>
    <xf numFmtId="0" fontId="5" fillId="5" borderId="0" xfId="0" applyFont="1" applyFill="1" applyAlignment="1">
      <alignment horizontal="right" vertical="top" wrapText="1"/>
    </xf>
    <xf numFmtId="0" fontId="17" fillId="0" borderId="0" xfId="0" applyFont="1" applyFill="1" applyAlignment="1">
      <alignment/>
    </xf>
    <xf numFmtId="49" fontId="17" fillId="0" borderId="0" xfId="0" applyNumberFormat="1" applyFont="1" applyFill="1" applyAlignment="1">
      <alignment/>
    </xf>
    <xf numFmtId="49" fontId="19" fillId="0" borderId="0" xfId="0" applyNumberFormat="1" applyFont="1" applyFill="1" applyAlignment="1">
      <alignment horizontal="left" indent="2"/>
    </xf>
    <xf numFmtId="49" fontId="17" fillId="0" borderId="0" xfId="0" applyNumberFormat="1" applyFont="1" applyFill="1" applyAlignment="1">
      <alignment horizontal="left" indent="2"/>
    </xf>
    <xf numFmtId="49" fontId="17" fillId="0" borderId="0" xfId="0" applyNumberFormat="1" applyFont="1" applyFill="1" applyAlignment="1">
      <alignment/>
    </xf>
    <xf numFmtId="0" fontId="5" fillId="14" borderId="0" xfId="0" applyFont="1" applyFill="1" applyAlignment="1" applyProtection="1">
      <alignment/>
      <protection hidden="1"/>
    </xf>
    <xf numFmtId="0" fontId="20" fillId="0" borderId="0" xfId="0" applyFont="1" applyAlignment="1" applyProtection="1">
      <alignment/>
      <protection hidden="1" locked="0"/>
    </xf>
    <xf numFmtId="0" fontId="5" fillId="5" borderId="0" xfId="0" applyFont="1" applyFill="1" applyAlignment="1" applyProtection="1">
      <alignment horizontal="left" vertical="top"/>
      <protection hidden="1"/>
    </xf>
    <xf numFmtId="0" fontId="5" fillId="0" borderId="0" xfId="0" applyFont="1" applyFill="1" applyAlignment="1" applyProtection="1">
      <alignment horizontal="right" vertical="center"/>
      <protection hidden="1"/>
    </xf>
    <xf numFmtId="0" fontId="5" fillId="0" borderId="0" xfId="0" applyFont="1" applyFill="1" applyAlignment="1" applyProtection="1">
      <alignment horizontal="left" wrapText="1"/>
      <protection hidden="1"/>
    </xf>
    <xf numFmtId="0" fontId="5" fillId="0" borderId="0" xfId="0" applyNumberFormat="1" applyFont="1" applyFill="1" applyAlignment="1" applyProtection="1">
      <alignment/>
      <protection hidden="1"/>
    </xf>
    <xf numFmtId="49" fontId="5" fillId="0" borderId="0" xfId="0" applyNumberFormat="1" applyFont="1" applyFill="1" applyAlignment="1" applyProtection="1">
      <alignment horizontal="right" vertical="center"/>
      <protection hidden="1"/>
    </xf>
    <xf numFmtId="0" fontId="5" fillId="5" borderId="0" xfId="0" applyFont="1" applyFill="1" applyAlignment="1" applyProtection="1">
      <alignment vertical="top"/>
      <protection hidden="1"/>
    </xf>
    <xf numFmtId="0" fontId="9" fillId="5" borderId="0" xfId="0" applyFont="1" applyFill="1" applyAlignment="1" applyProtection="1">
      <alignment vertical="top"/>
      <protection hidden="1"/>
    </xf>
    <xf numFmtId="0" fontId="5" fillId="5" borderId="0" xfId="0" applyFont="1" applyFill="1" applyAlignment="1" applyProtection="1">
      <alignment vertical="top" wrapText="1"/>
      <protection hidden="1"/>
    </xf>
    <xf numFmtId="0" fontId="9" fillId="5" borderId="0" xfId="0" applyFont="1" applyFill="1" applyAlignment="1" applyProtection="1">
      <alignment/>
      <protection hidden="1"/>
    </xf>
    <xf numFmtId="0" fontId="17" fillId="5" borderId="0" xfId="0" applyFont="1" applyFill="1" applyAlignment="1" applyProtection="1">
      <alignment/>
      <protection hidden="1"/>
    </xf>
    <xf numFmtId="14" fontId="5" fillId="0" borderId="9" xfId="0" applyNumberFormat="1" applyFont="1" applyFill="1" applyBorder="1" applyAlignment="1" applyProtection="1">
      <alignment/>
      <protection locked="0"/>
    </xf>
    <xf numFmtId="3" fontId="5" fillId="0" borderId="9" xfId="0" applyNumberFormat="1" applyFont="1" applyFill="1" applyBorder="1" applyAlignment="1" applyProtection="1">
      <alignment/>
      <protection locked="0"/>
    </xf>
    <xf numFmtId="0" fontId="12" fillId="5" borderId="12" xfId="0" applyFont="1" applyFill="1" applyBorder="1" applyAlignment="1" applyProtection="1">
      <alignment horizontal="left" vertical="center" wrapText="1"/>
      <protection hidden="1"/>
    </xf>
    <xf numFmtId="0" fontId="11" fillId="5" borderId="0" xfId="0" applyFont="1" applyFill="1" applyAlignment="1" applyProtection="1">
      <alignment horizontal="left" vertical="top" wrapText="1"/>
      <protection hidden="1"/>
    </xf>
    <xf numFmtId="0" fontId="5" fillId="5" borderId="0" xfId="0" applyFont="1" applyFill="1" applyAlignment="1" applyProtection="1">
      <alignment horizontal="left" vertical="top" wrapText="1"/>
      <protection hidden="1"/>
    </xf>
    <xf numFmtId="0" fontId="5" fillId="5" borderId="0" xfId="0" applyFont="1" applyFill="1" applyAlignment="1" applyProtection="1">
      <alignment horizontal="center"/>
      <protection hidden="1"/>
    </xf>
    <xf numFmtId="0" fontId="5" fillId="5" borderId="13" xfId="0" applyFont="1" applyFill="1" applyBorder="1" applyAlignment="1" applyProtection="1">
      <alignment horizontal="center"/>
      <protection hidden="1"/>
    </xf>
    <xf numFmtId="0" fontId="5" fillId="0" borderId="0" xfId="0" applyFont="1" applyAlignment="1">
      <alignment horizontal="left" vertical="top" wrapText="1"/>
    </xf>
    <xf numFmtId="0" fontId="5" fillId="5" borderId="0" xfId="0" applyNumberFormat="1" applyFont="1" applyFill="1" applyAlignment="1" applyProtection="1">
      <alignment horizontal="justify" vertical="top" wrapText="1"/>
      <protection hidden="1"/>
    </xf>
    <xf numFmtId="0" fontId="5" fillId="5" borderId="0" xfId="0" applyFont="1" applyFill="1" applyAlignment="1" applyProtection="1">
      <alignment horizontal="left" wrapText="1"/>
      <protection hidden="1"/>
    </xf>
    <xf numFmtId="0" fontId="11" fillId="14" borderId="9" xfId="0" applyFont="1" applyFill="1" applyBorder="1" applyAlignment="1" applyProtection="1">
      <alignment horizontal="center" vertical="center" wrapText="1"/>
      <protection hidden="1"/>
    </xf>
    <xf numFmtId="0" fontId="5" fillId="5" borderId="9" xfId="0" applyFont="1" applyFill="1" applyBorder="1" applyAlignment="1" applyProtection="1">
      <alignment horizontal="left" vertical="center" wrapText="1"/>
      <protection hidden="1"/>
    </xf>
    <xf numFmtId="173" fontId="11" fillId="5" borderId="0" xfId="0" applyNumberFormat="1" applyFont="1" applyFill="1" applyAlignment="1" applyProtection="1">
      <alignment horizontal="right"/>
      <protection hidden="1"/>
    </xf>
    <xf numFmtId="0" fontId="5" fillId="5" borderId="0" xfId="0" applyFont="1" applyFill="1" applyAlignment="1" applyProtection="1">
      <alignment horizontal="justify" vertical="top" wrapText="1"/>
      <protection hidden="1"/>
    </xf>
    <xf numFmtId="0" fontId="5" fillId="5" borderId="0" xfId="0" applyFont="1" applyFill="1" applyAlignment="1" applyProtection="1">
      <alignment horizontal="left" vertical="top" wrapText="1"/>
      <protection hidden="1"/>
    </xf>
    <xf numFmtId="173" fontId="12" fillId="5" borderId="9" xfId="0" applyNumberFormat="1" applyFont="1" applyFill="1" applyBorder="1" applyAlignment="1" applyProtection="1">
      <alignment horizontal="right" vertical="center" wrapText="1"/>
      <protection hidden="1"/>
    </xf>
    <xf numFmtId="0" fontId="5" fillId="5" borderId="0" xfId="0" applyFont="1" applyFill="1" applyAlignment="1" applyProtection="1">
      <alignment horizontal="left"/>
      <protection hidden="1"/>
    </xf>
    <xf numFmtId="0" fontId="5" fillId="5" borderId="0" xfId="0" applyFont="1" applyFill="1" applyBorder="1" applyAlignment="1" applyProtection="1">
      <alignment horizontal="left"/>
      <protection hidden="1"/>
    </xf>
    <xf numFmtId="0" fontId="5" fillId="5" borderId="9" xfId="0" applyFont="1" applyFill="1" applyBorder="1" applyAlignment="1" applyProtection="1">
      <alignment horizontal="center" vertical="center" wrapText="1"/>
      <protection hidden="1"/>
    </xf>
    <xf numFmtId="0" fontId="8" fillId="5" borderId="9" xfId="0" applyFont="1" applyFill="1" applyBorder="1" applyAlignment="1" applyProtection="1">
      <alignment horizontal="left" vertical="center" wrapText="1"/>
      <protection hidden="1"/>
    </xf>
    <xf numFmtId="0" fontId="11" fillId="5" borderId="9" xfId="0" applyFont="1" applyFill="1" applyBorder="1" applyAlignment="1" applyProtection="1">
      <alignment horizontal="center" vertical="center" wrapText="1"/>
      <protection hidden="1"/>
    </xf>
    <xf numFmtId="0" fontId="5" fillId="5" borderId="14" xfId="0" applyFont="1" applyFill="1" applyBorder="1" applyAlignment="1" applyProtection="1">
      <alignment horizontal="right" vertical="center"/>
      <protection hidden="1"/>
    </xf>
    <xf numFmtId="173" fontId="11" fillId="5" borderId="9" xfId="0" applyNumberFormat="1" applyFont="1" applyFill="1" applyBorder="1" applyAlignment="1" applyProtection="1">
      <alignment horizontal="right" vertical="center" wrapText="1"/>
      <protection hidden="1"/>
    </xf>
    <xf numFmtId="0" fontId="8" fillId="5" borderId="0" xfId="0" applyFont="1" applyFill="1" applyAlignment="1" applyProtection="1">
      <alignment horizontal="center"/>
      <protection hidden="1" locked="0"/>
    </xf>
    <xf numFmtId="0" fontId="12" fillId="5" borderId="0" xfId="0" applyFont="1" applyFill="1" applyAlignment="1" applyProtection="1">
      <alignment horizontal="center"/>
      <protection hidden="1" locked="0"/>
    </xf>
    <xf numFmtId="0" fontId="8" fillId="5" borderId="0" xfId="0" applyFont="1" applyFill="1" applyAlignment="1" applyProtection="1">
      <alignment horizontal="center"/>
      <protection hidden="1"/>
    </xf>
    <xf numFmtId="0" fontId="21" fillId="5" borderId="9" xfId="0" applyFont="1" applyFill="1" applyBorder="1" applyAlignment="1" applyProtection="1">
      <alignment horizontal="center" vertical="center" wrapText="1"/>
      <protection hidden="1"/>
    </xf>
    <xf numFmtId="0" fontId="9" fillId="5" borderId="0" xfId="0" applyFont="1" applyFill="1" applyAlignment="1" applyProtection="1">
      <alignment horizontal="center"/>
      <protection hidden="1"/>
    </xf>
    <xf numFmtId="0" fontId="9" fillId="5" borderId="0" xfId="0" applyFont="1" applyFill="1" applyAlignment="1" applyProtection="1">
      <alignment horizontal="center" vertical="top"/>
      <protection hidden="1"/>
    </xf>
    <xf numFmtId="0" fontId="10" fillId="5" borderId="0" xfId="0" applyFont="1" applyFill="1" applyAlignment="1" applyProtection="1">
      <alignment horizontal="center"/>
      <protection hidden="1"/>
    </xf>
    <xf numFmtId="0" fontId="6" fillId="5" borderId="0" xfId="0" applyFont="1" applyFill="1" applyAlignment="1" applyProtection="1">
      <alignment horizontal="center"/>
      <protection hidden="1"/>
    </xf>
    <xf numFmtId="0" fontId="7" fillId="5" borderId="11" xfId="0" applyFont="1" applyFill="1" applyBorder="1" applyAlignment="1" applyProtection="1">
      <alignment horizontal="center"/>
      <protection hidden="1"/>
    </xf>
    <xf numFmtId="0" fontId="9" fillId="5" borderId="0" xfId="0" applyFont="1" applyFill="1" applyAlignment="1" applyProtection="1">
      <alignment horizontal="center" vertical="top"/>
      <protection hidden="1" locked="0"/>
    </xf>
    <xf numFmtId="0" fontId="5" fillId="5" borderId="0" xfId="0" applyFont="1" applyFill="1" applyAlignment="1" applyProtection="1">
      <alignment horizontal="left" vertical="top"/>
      <protection hidden="1"/>
    </xf>
    <xf numFmtId="0" fontId="5" fillId="0" borderId="15" xfId="0" applyFont="1" applyBorder="1" applyAlignment="1" applyProtection="1">
      <alignment horizontal="left" vertical="top" wrapText="1"/>
      <protection hidden="1"/>
    </xf>
    <xf numFmtId="0" fontId="18" fillId="5" borderId="9" xfId="0" applyFont="1" applyFill="1" applyBorder="1" applyAlignment="1" applyProtection="1">
      <alignment horizontal="center" vertical="center" wrapText="1"/>
      <protection/>
    </xf>
    <xf numFmtId="0" fontId="11" fillId="5" borderId="9" xfId="0" applyFont="1" applyFill="1" applyBorder="1" applyAlignment="1" applyProtection="1">
      <alignment horizontal="center"/>
      <protection/>
    </xf>
    <xf numFmtId="0" fontId="5" fillId="5" borderId="9" xfId="0" applyFont="1" applyFill="1" applyBorder="1" applyAlignment="1" applyProtection="1">
      <alignment horizontal="left"/>
      <protection/>
    </xf>
    <xf numFmtId="172" fontId="11" fillId="5" borderId="9" xfId="0" applyNumberFormat="1" applyFont="1" applyFill="1" applyBorder="1" applyAlignment="1" applyProtection="1">
      <alignment horizontal="center" vertical="center" wrapText="1"/>
      <protection hidden="1"/>
    </xf>
    <xf numFmtId="173" fontId="12" fillId="5" borderId="9" xfId="0" applyNumberFormat="1" applyFont="1" applyFill="1" applyBorder="1" applyAlignment="1" applyProtection="1">
      <alignment vertical="center" wrapText="1"/>
      <protection hidden="1" locked="0"/>
    </xf>
    <xf numFmtId="173" fontId="12" fillId="5" borderId="9" xfId="0" applyNumberFormat="1" applyFont="1" applyFill="1" applyBorder="1" applyAlignment="1" applyProtection="1">
      <alignment vertical="center" wrapText="1"/>
      <protection hidden="1"/>
    </xf>
    <xf numFmtId="0" fontId="11" fillId="5" borderId="12" xfId="0" applyFont="1" applyFill="1" applyBorder="1" applyAlignment="1" applyProtection="1">
      <alignment horizontal="center"/>
      <protection hidden="1"/>
    </xf>
    <xf numFmtId="0" fontId="8" fillId="5" borderId="0" xfId="0" applyFont="1" applyFill="1" applyAlignment="1" applyProtection="1">
      <alignment horizontal="center" vertical="top"/>
      <protection hidden="1"/>
    </xf>
    <xf numFmtId="0" fontId="5" fillId="5" borderId="0" xfId="0" applyFont="1" applyFill="1" applyAlignment="1" applyProtection="1">
      <alignment horizontal="center" vertical="top"/>
      <protection hidden="1"/>
    </xf>
    <xf numFmtId="0" fontId="15" fillId="5" borderId="0" xfId="0" applyFont="1" applyFill="1" applyAlignment="1" applyProtection="1">
      <alignment horizontal="center"/>
      <protection hidden="1"/>
    </xf>
    <xf numFmtId="0" fontId="16" fillId="5" borderId="16" xfId="0" applyFont="1" applyFill="1" applyBorder="1" applyAlignment="1" applyProtection="1">
      <alignment horizontal="center" vertical="center"/>
      <protection hidden="1"/>
    </xf>
    <xf numFmtId="0" fontId="12" fillId="5" borderId="9" xfId="0" applyFont="1" applyFill="1" applyBorder="1" applyAlignment="1" applyProtection="1">
      <alignment horizontal="right" vertical="center" wrapText="1"/>
      <protection hidden="1"/>
    </xf>
    <xf numFmtId="0" fontId="5" fillId="0" borderId="0" xfId="0" applyFont="1" applyFill="1" applyAlignment="1" applyProtection="1">
      <alignment horizontal="left" vertical="center" wrapText="1"/>
      <protection hidden="1"/>
    </xf>
    <xf numFmtId="0" fontId="5" fillId="5" borderId="0" xfId="0" applyFont="1" applyFill="1" applyAlignment="1" applyProtection="1">
      <alignment horizontal="left" vertical="center" wrapText="1"/>
      <protection hidden="1"/>
    </xf>
    <xf numFmtId="0" fontId="5" fillId="5" borderId="0" xfId="0" applyFont="1" applyFill="1" applyAlignment="1" applyProtection="1">
      <alignment horizontal="center" vertical="top" wrapText="1"/>
      <protection hidden="1"/>
    </xf>
    <xf numFmtId="0" fontId="5" fillId="5" borderId="0" xfId="0" applyFont="1" applyFill="1" applyBorder="1" applyAlignment="1" applyProtection="1">
      <alignment horizontal="center" vertical="top" wrapText="1"/>
      <protection hidden="1"/>
    </xf>
    <xf numFmtId="0" fontId="5" fillId="5" borderId="0" xfId="0" applyFont="1" applyFill="1" applyAlignment="1" applyProtection="1">
      <alignment horizontal="justify" vertical="top" wrapText="1"/>
      <protection/>
    </xf>
    <xf numFmtId="0" fontId="11" fillId="5" borderId="12" xfId="0" applyFont="1" applyFill="1" applyBorder="1" applyAlignment="1" applyProtection="1">
      <alignment horizontal="center"/>
      <protection/>
    </xf>
    <xf numFmtId="172" fontId="11" fillId="5" borderId="9" xfId="0" applyNumberFormat="1" applyFont="1" applyFill="1" applyBorder="1" applyAlignment="1" applyProtection="1">
      <alignment horizontal="center" vertical="center" wrapText="1"/>
      <protection/>
    </xf>
    <xf numFmtId="173" fontId="12" fillId="5" borderId="9" xfId="0" applyNumberFormat="1" applyFont="1" applyFill="1" applyBorder="1" applyAlignment="1" applyProtection="1">
      <alignment vertical="center" wrapText="1"/>
      <protection/>
    </xf>
    <xf numFmtId="0" fontId="5" fillId="5" borderId="17" xfId="0" applyFont="1" applyFill="1" applyBorder="1" applyAlignment="1" applyProtection="1">
      <alignment horizontal="left" vertical="center" wrapText="1"/>
      <protection/>
    </xf>
    <xf numFmtId="0" fontId="5" fillId="5" borderId="15" xfId="0" applyFont="1" applyFill="1" applyBorder="1" applyAlignment="1" applyProtection="1">
      <alignment horizontal="left" vertical="center" wrapText="1"/>
      <protection/>
    </xf>
    <xf numFmtId="0" fontId="5" fillId="5" borderId="18" xfId="0" applyFont="1" applyFill="1" applyBorder="1" applyAlignment="1" applyProtection="1">
      <alignment horizontal="left" vertical="center" wrapText="1"/>
      <protection/>
    </xf>
    <xf numFmtId="0" fontId="5" fillId="5" borderId="9" xfId="0" applyFont="1" applyFill="1" applyBorder="1" applyAlignment="1" applyProtection="1">
      <alignment horizontal="left" vertical="center" wrapText="1"/>
      <protection/>
    </xf>
    <xf numFmtId="0" fontId="5" fillId="5" borderId="9" xfId="0" applyFont="1" applyFill="1" applyBorder="1" applyAlignment="1" applyProtection="1">
      <alignment horizontal="justify" vertical="top" wrapText="1"/>
      <protection/>
    </xf>
    <xf numFmtId="0" fontId="13" fillId="5" borderId="9" xfId="0" applyFont="1" applyFill="1" applyBorder="1" applyAlignment="1" applyProtection="1">
      <alignment horizontal="left" vertical="center"/>
      <protection/>
    </xf>
    <xf numFmtId="0" fontId="13" fillId="5" borderId="19" xfId="0" applyFont="1" applyFill="1" applyBorder="1" applyAlignment="1" applyProtection="1">
      <alignment horizontal="left" vertical="center"/>
      <protection/>
    </xf>
    <xf numFmtId="0" fontId="5" fillId="5" borderId="20" xfId="0" applyFont="1" applyFill="1" applyBorder="1" applyAlignment="1" applyProtection="1">
      <alignment horizontal="left"/>
      <protection/>
    </xf>
    <xf numFmtId="0" fontId="5" fillId="5" borderId="12" xfId="0" applyFont="1" applyFill="1" applyBorder="1" applyAlignment="1" applyProtection="1">
      <alignment horizontal="left"/>
      <protection/>
    </xf>
    <xf numFmtId="0" fontId="5" fillId="5" borderId="21" xfId="0" applyFont="1" applyFill="1" applyBorder="1" applyAlignment="1" applyProtection="1">
      <alignment horizontal="left"/>
      <protection/>
    </xf>
    <xf numFmtId="0" fontId="5" fillId="5" borderId="17" xfId="0" applyFont="1" applyFill="1" applyBorder="1" applyAlignment="1" applyProtection="1">
      <alignment horizontal="left"/>
      <protection/>
    </xf>
    <xf numFmtId="0" fontId="5" fillId="5" borderId="15" xfId="0" applyFont="1" applyFill="1" applyBorder="1" applyAlignment="1" applyProtection="1">
      <alignment horizontal="left"/>
      <protection/>
    </xf>
    <xf numFmtId="0" fontId="5" fillId="5" borderId="18" xfId="0" applyFont="1" applyFill="1" applyBorder="1" applyAlignment="1" applyProtection="1">
      <alignment horizontal="left"/>
      <protection/>
    </xf>
    <xf numFmtId="173" fontId="12" fillId="5" borderId="9" xfId="0" applyNumberFormat="1" applyFont="1" applyFill="1" applyBorder="1" applyAlignment="1" applyProtection="1">
      <alignment horizontal="right" vertical="center" wrapText="1"/>
      <protection/>
    </xf>
    <xf numFmtId="0" fontId="12" fillId="5" borderId="9" xfId="0" applyFont="1" applyFill="1" applyBorder="1" applyAlignment="1" applyProtection="1">
      <alignment horizontal="right" vertical="center" wrapText="1"/>
      <protection/>
    </xf>
    <xf numFmtId="0" fontId="13" fillId="5" borderId="9" xfId="0" applyFont="1" applyFill="1" applyBorder="1" applyAlignment="1" applyProtection="1">
      <alignment horizontal="left"/>
      <protection/>
    </xf>
    <xf numFmtId="0" fontId="5" fillId="5" borderId="0" xfId="0" applyFont="1" applyFill="1" applyAlignment="1" applyProtection="1">
      <alignment horizontal="left" vertical="top"/>
      <protection/>
    </xf>
    <xf numFmtId="0" fontId="5" fillId="5" borderId="0" xfId="0" applyFont="1" applyFill="1" applyAlignment="1" applyProtection="1">
      <alignment horizontal="left" vertical="top" wrapText="1"/>
      <protection/>
    </xf>
    <xf numFmtId="0" fontId="8" fillId="5" borderId="0" xfId="0" applyFont="1" applyFill="1" applyAlignment="1" applyProtection="1">
      <alignment horizontal="center" vertical="top"/>
      <protection/>
    </xf>
    <xf numFmtId="0" fontId="5" fillId="5" borderId="0" xfId="0" applyFont="1" applyFill="1" applyAlignment="1" applyProtection="1">
      <alignment horizontal="center" vertical="top"/>
      <protection/>
    </xf>
    <xf numFmtId="0" fontId="15" fillId="5" borderId="0" xfId="0" applyFont="1" applyFill="1" applyAlignment="1" applyProtection="1">
      <alignment horizontal="center"/>
      <protection/>
    </xf>
    <xf numFmtId="0" fontId="16" fillId="5" borderId="16" xfId="0" applyFont="1" applyFill="1" applyBorder="1" applyAlignment="1" applyProtection="1">
      <alignment horizontal="center" vertical="center"/>
      <protection/>
    </xf>
    <xf numFmtId="0" fontId="5" fillId="5" borderId="0" xfId="0" applyFont="1" applyFill="1" applyAlignment="1" applyProtection="1">
      <alignment horizontal="left" vertical="center" wrapText="1"/>
      <protection/>
    </xf>
    <xf numFmtId="0" fontId="5" fillId="5" borderId="17" xfId="0" applyFont="1" applyFill="1" applyBorder="1" applyAlignment="1" applyProtection="1">
      <alignment horizontal="left" wrapText="1"/>
      <protection/>
    </xf>
    <xf numFmtId="0" fontId="5" fillId="5" borderId="15" xfId="0" applyFont="1" applyFill="1" applyBorder="1" applyAlignment="1" applyProtection="1">
      <alignment horizontal="left" wrapText="1"/>
      <protection/>
    </xf>
    <xf numFmtId="0" fontId="5" fillId="5" borderId="18" xfId="0" applyFont="1" applyFill="1" applyBorder="1" applyAlignment="1" applyProtection="1">
      <alignment horizontal="left" wrapText="1"/>
      <protection/>
    </xf>
    <xf numFmtId="173" fontId="12" fillId="5" borderId="9" xfId="0" applyNumberFormat="1" applyFont="1" applyFill="1" applyBorder="1" applyAlignment="1" applyProtection="1">
      <alignment vertical="center" wrapText="1"/>
      <protection locked="0"/>
    </xf>
    <xf numFmtId="0" fontId="5" fillId="5" borderId="9" xfId="0" applyFont="1" applyFill="1" applyBorder="1" applyAlignment="1" applyProtection="1">
      <alignment horizontal="center" vertical="center" wrapText="1"/>
      <protection/>
    </xf>
    <xf numFmtId="172" fontId="22" fillId="5" borderId="9" xfId="0" applyNumberFormat="1" applyFont="1" applyFill="1" applyBorder="1" applyAlignment="1" applyProtection="1">
      <alignment horizontal="center" vertical="center" wrapText="1"/>
      <protection/>
    </xf>
    <xf numFmtId="0" fontId="8" fillId="5" borderId="0" xfId="0" applyFont="1" applyFill="1" applyAlignment="1">
      <alignment horizontal="center" vertical="top"/>
    </xf>
    <xf numFmtId="0" fontId="5" fillId="5" borderId="0" xfId="0" applyFont="1" applyFill="1" applyAlignment="1">
      <alignment horizontal="center" vertical="top"/>
    </xf>
    <xf numFmtId="0" fontId="15" fillId="5" borderId="0" xfId="0" applyFont="1" applyFill="1" applyAlignment="1">
      <alignment horizontal="center"/>
    </xf>
    <xf numFmtId="0" fontId="5" fillId="5" borderId="0" xfId="0" applyFont="1" applyFill="1" applyAlignment="1">
      <alignment horizontal="justify" vertical="top" wrapText="1"/>
    </xf>
    <xf numFmtId="173" fontId="12" fillId="5" borderId="9" xfId="0" applyNumberFormat="1" applyFont="1" applyFill="1" applyBorder="1" applyAlignment="1">
      <alignment horizontal="right" vertical="center" wrapText="1"/>
    </xf>
    <xf numFmtId="0" fontId="12" fillId="5" borderId="9" xfId="0" applyFont="1" applyFill="1" applyBorder="1" applyAlignment="1">
      <alignment horizontal="right" vertical="center" wrapText="1"/>
    </xf>
    <xf numFmtId="0" fontId="5" fillId="5" borderId="0" xfId="0" applyFont="1" applyFill="1" applyAlignment="1">
      <alignment horizontal="left" vertical="center" wrapText="1"/>
    </xf>
    <xf numFmtId="0" fontId="16" fillId="5" borderId="16" xfId="0" applyFont="1" applyFill="1" applyBorder="1" applyAlignment="1">
      <alignment horizontal="center" vertical="center"/>
    </xf>
    <xf numFmtId="173" fontId="12" fillId="5" borderId="9" xfId="0" applyNumberFormat="1" applyFont="1" applyFill="1" applyBorder="1" applyAlignment="1">
      <alignment vertical="center" wrapText="1"/>
    </xf>
    <xf numFmtId="0" fontId="11" fillId="5" borderId="12" xfId="0" applyFont="1" applyFill="1" applyBorder="1" applyAlignment="1">
      <alignment horizontal="center"/>
    </xf>
    <xf numFmtId="0" fontId="5" fillId="5" borderId="9" xfId="0" applyFont="1" applyFill="1" applyBorder="1" applyAlignment="1">
      <alignment horizontal="center" vertical="center" wrapText="1"/>
    </xf>
    <xf numFmtId="172" fontId="11" fillId="5" borderId="9" xfId="0" applyNumberFormat="1" applyFont="1" applyFill="1" applyBorder="1" applyAlignment="1">
      <alignment horizontal="center" vertical="center" wrapText="1"/>
    </xf>
    <xf numFmtId="49" fontId="5" fillId="5" borderId="0" xfId="0" applyNumberFormat="1" applyFont="1" applyFill="1" applyAlignment="1">
      <alignment horizontal="justify" vertical="top" wrapText="1"/>
    </xf>
    <xf numFmtId="49" fontId="17" fillId="5" borderId="0" xfId="0" applyNumberFormat="1" applyFont="1" applyFill="1" applyAlignment="1">
      <alignment horizontal="justify" vertical="top" wrapText="1"/>
    </xf>
    <xf numFmtId="0" fontId="17" fillId="5" borderId="0" xfId="0" applyFont="1" applyFill="1" applyAlignment="1">
      <alignment horizontal="justify" vertical="top" wrapText="1"/>
    </xf>
    <xf numFmtId="49" fontId="19" fillId="5" borderId="0" xfId="0" applyNumberFormat="1" applyFont="1" applyFill="1" applyAlignment="1">
      <alignment horizontal="justify" vertical="top" wrapText="1"/>
    </xf>
    <xf numFmtId="0" fontId="5" fillId="5" borderId="0" xfId="0" applyFont="1" applyFill="1" applyAlignment="1">
      <alignment horizontal="left"/>
    </xf>
    <xf numFmtId="0" fontId="5" fillId="5" borderId="0" xfId="0" applyFont="1" applyFill="1" applyAlignment="1" applyProtection="1">
      <alignment horizontal="justify" vertical="top" wrapText="1"/>
      <protection hidden="1"/>
    </xf>
    <xf numFmtId="0" fontId="11" fillId="5" borderId="0" xfId="0" applyFont="1" applyFill="1" applyAlignment="1" applyProtection="1">
      <alignment horizontal="left"/>
      <protection hidden="1"/>
    </xf>
    <xf numFmtId="0" fontId="5" fillId="0" borderId="0" xfId="0" applyNumberFormat="1" applyFont="1" applyFill="1" applyAlignment="1" applyProtection="1">
      <alignment/>
      <protection hidden="1"/>
    </xf>
    <xf numFmtId="0" fontId="5" fillId="0" borderId="0" xfId="0" applyFont="1" applyFill="1" applyAlignment="1" applyProtection="1">
      <alignment/>
      <protection hidden="1"/>
    </xf>
    <xf numFmtId="0" fontId="11" fillId="0" borderId="0" xfId="0" applyFont="1" applyFill="1" applyAlignment="1" applyProtection="1">
      <alignment wrapText="1"/>
      <protection hidden="1"/>
    </xf>
    <xf numFmtId="0" fontId="11" fillId="0" borderId="0" xfId="0" applyFont="1" applyFill="1" applyAlignment="1" applyProtection="1">
      <alignment/>
      <protection hidden="1"/>
    </xf>
    <xf numFmtId="0" fontId="11" fillId="5" borderId="0" xfId="0" applyFont="1" applyFill="1" applyAlignment="1" applyProtection="1">
      <alignment horizontal="justify" vertical="top" wrapText="1"/>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Explanatory Text" xfId="43"/>
    <cellStyle name="Good" xfId="44"/>
    <cellStyle name="Heading 1" xfId="45"/>
    <cellStyle name="Heading 2" xfId="46"/>
    <cellStyle name="Heading 3" xfId="47"/>
    <cellStyle name="Heading 4" xfId="48"/>
    <cellStyle name="Check Cell" xfId="49"/>
    <cellStyle name="Input" xfId="50"/>
    <cellStyle name="Linked Cell" xfId="51"/>
    <cellStyle name="Currency" xfId="52"/>
    <cellStyle name="Currency [0]" xfId="53"/>
    <cellStyle name="Neutral" xfId="54"/>
    <cellStyle name="Note" xfId="55"/>
    <cellStyle name="Output" xfId="56"/>
    <cellStyle name="Percent" xfId="57"/>
    <cellStyle name="Title" xfId="58"/>
    <cellStyle name="Total" xfId="59"/>
    <cellStyle name="Warning Text" xfId="60"/>
  </cellStyles>
  <dxfs count="6">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57150</xdr:colOff>
      <xdr:row>2</xdr:row>
      <xdr:rowOff>257175</xdr:rowOff>
    </xdr:to>
    <xdr:pic>
      <xdr:nvPicPr>
        <xdr:cNvPr id="1" name="Picture 48"/>
        <xdr:cNvPicPr preferRelativeResize="1">
          <a:picLocks noChangeAspect="1"/>
        </xdr:cNvPicPr>
      </xdr:nvPicPr>
      <xdr:blipFill>
        <a:blip r:embed="rId1"/>
        <a:stretch>
          <a:fillRect/>
        </a:stretch>
      </xdr:blipFill>
      <xdr:spPr>
        <a:xfrm>
          <a:off x="0" y="0"/>
          <a:ext cx="177165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66675</xdr:colOff>
      <xdr:row>3</xdr:row>
      <xdr:rowOff>219075</xdr:rowOff>
    </xdr:to>
    <xdr:pic>
      <xdr:nvPicPr>
        <xdr:cNvPr id="1" name="Picture 1"/>
        <xdr:cNvPicPr preferRelativeResize="1">
          <a:picLocks noChangeAspect="1"/>
        </xdr:cNvPicPr>
      </xdr:nvPicPr>
      <xdr:blipFill>
        <a:blip r:embed="rId1"/>
        <a:stretch>
          <a:fillRect/>
        </a:stretch>
      </xdr:blipFill>
      <xdr:spPr>
        <a:xfrm>
          <a:off x="0" y="0"/>
          <a:ext cx="1771650" cy="742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66675</xdr:colOff>
      <xdr:row>3</xdr:row>
      <xdr:rowOff>219075</xdr:rowOff>
    </xdr:to>
    <xdr:pic>
      <xdr:nvPicPr>
        <xdr:cNvPr id="1" name="Picture 1"/>
        <xdr:cNvPicPr preferRelativeResize="1">
          <a:picLocks noChangeAspect="1"/>
        </xdr:cNvPicPr>
      </xdr:nvPicPr>
      <xdr:blipFill>
        <a:blip r:embed="rId1"/>
        <a:stretch>
          <a:fillRect/>
        </a:stretch>
      </xdr:blipFill>
      <xdr:spPr>
        <a:xfrm>
          <a:off x="0" y="0"/>
          <a:ext cx="1771650" cy="74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66675</xdr:colOff>
      <xdr:row>3</xdr:row>
      <xdr:rowOff>219075</xdr:rowOff>
    </xdr:to>
    <xdr:pic>
      <xdr:nvPicPr>
        <xdr:cNvPr id="1" name="Picture 1"/>
        <xdr:cNvPicPr preferRelativeResize="1">
          <a:picLocks noChangeAspect="1"/>
        </xdr:cNvPicPr>
      </xdr:nvPicPr>
      <xdr:blipFill>
        <a:blip r:embed="rId1"/>
        <a:stretch>
          <a:fillRect/>
        </a:stretch>
      </xdr:blipFill>
      <xdr:spPr>
        <a:xfrm>
          <a:off x="0" y="0"/>
          <a:ext cx="1771650" cy="742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66675</xdr:colOff>
      <xdr:row>3</xdr:row>
      <xdr:rowOff>219075</xdr:rowOff>
    </xdr:to>
    <xdr:pic>
      <xdr:nvPicPr>
        <xdr:cNvPr id="1" name="Picture 1"/>
        <xdr:cNvPicPr preferRelativeResize="1">
          <a:picLocks noChangeAspect="1"/>
        </xdr:cNvPicPr>
      </xdr:nvPicPr>
      <xdr:blipFill>
        <a:blip r:embed="rId1"/>
        <a:stretch>
          <a:fillRect/>
        </a:stretch>
      </xdr:blipFill>
      <xdr:spPr>
        <a:xfrm>
          <a:off x="0" y="0"/>
          <a:ext cx="1771650" cy="742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66675</xdr:colOff>
      <xdr:row>3</xdr:row>
      <xdr:rowOff>219075</xdr:rowOff>
    </xdr:to>
    <xdr:pic>
      <xdr:nvPicPr>
        <xdr:cNvPr id="1" name="Picture 2"/>
        <xdr:cNvPicPr preferRelativeResize="1">
          <a:picLocks noChangeAspect="1"/>
        </xdr:cNvPicPr>
      </xdr:nvPicPr>
      <xdr:blipFill>
        <a:blip r:embed="rId1"/>
        <a:stretch>
          <a:fillRect/>
        </a:stretch>
      </xdr:blipFill>
      <xdr:spPr>
        <a:xfrm>
          <a:off x="0" y="0"/>
          <a:ext cx="177165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Hala">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F105"/>
  <sheetViews>
    <sheetView tabSelected="1" zoomScalePageLayoutView="0" workbookViewId="0" topLeftCell="A1">
      <selection activeCell="AA12" sqref="AA12"/>
    </sheetView>
  </sheetViews>
  <sheetFormatPr defaultColWidth="9.00390625" defaultRowHeight="12.75"/>
  <cols>
    <col min="1" max="11" width="3.75390625" style="4" customWidth="1"/>
    <col min="12" max="12" width="3.875" style="4" customWidth="1"/>
    <col min="13" max="23" width="3.75390625" style="4" customWidth="1"/>
    <col min="24" max="26" width="9.125" style="4" customWidth="1"/>
    <col min="27" max="27" width="25.375" style="4" customWidth="1"/>
    <col min="28" max="29" width="9.125" style="4" hidden="1" customWidth="1"/>
    <col min="30" max="30" width="12.75390625" style="4" hidden="1" customWidth="1"/>
    <col min="31" max="31" width="9.125" style="4" hidden="1" customWidth="1"/>
    <col min="32" max="16384" width="9.125" style="4" customWidth="1"/>
  </cols>
  <sheetData>
    <row r="1" spans="1:23" ht="12.75">
      <c r="A1" s="3"/>
      <c r="B1" s="3"/>
      <c r="C1" s="3"/>
      <c r="D1" s="3"/>
      <c r="E1" s="3"/>
      <c r="F1" s="3"/>
      <c r="G1" s="3"/>
      <c r="H1" s="3"/>
      <c r="I1" s="3"/>
      <c r="J1" s="3"/>
      <c r="K1" s="3"/>
      <c r="L1" s="3"/>
      <c r="M1" s="3"/>
      <c r="N1" s="3"/>
      <c r="O1" s="3"/>
      <c r="P1" s="3"/>
      <c r="Q1" s="3"/>
      <c r="R1" s="3"/>
      <c r="S1" s="3"/>
      <c r="T1" s="3"/>
      <c r="U1" s="3"/>
      <c r="V1" s="3"/>
      <c r="W1" s="3"/>
    </row>
    <row r="2" spans="1:23" ht="26.25">
      <c r="A2" s="139" t="s">
        <v>53</v>
      </c>
      <c r="B2" s="139"/>
      <c r="C2" s="139"/>
      <c r="D2" s="139"/>
      <c r="E2" s="139"/>
      <c r="F2" s="139"/>
      <c r="G2" s="139"/>
      <c r="H2" s="139"/>
      <c r="I2" s="139"/>
      <c r="J2" s="139"/>
      <c r="K2" s="139"/>
      <c r="L2" s="139"/>
      <c r="M2" s="139"/>
      <c r="N2" s="139"/>
      <c r="O2" s="139"/>
      <c r="P2" s="139"/>
      <c r="Q2" s="139"/>
      <c r="R2" s="139"/>
      <c r="S2" s="139"/>
      <c r="T2" s="139"/>
      <c r="U2" s="139"/>
      <c r="V2" s="139"/>
      <c r="W2" s="139"/>
    </row>
    <row r="3" spans="1:23" ht="22.5" thickBot="1">
      <c r="A3" s="140" t="str">
        <f>"číslo: "&amp;AA5</f>
        <v>číslo: 11- 410225</v>
      </c>
      <c r="B3" s="140"/>
      <c r="C3" s="140"/>
      <c r="D3" s="140"/>
      <c r="E3" s="140"/>
      <c r="F3" s="140"/>
      <c r="G3" s="140"/>
      <c r="H3" s="140"/>
      <c r="I3" s="140"/>
      <c r="J3" s="140"/>
      <c r="K3" s="140"/>
      <c r="L3" s="140"/>
      <c r="M3" s="140"/>
      <c r="N3" s="140"/>
      <c r="O3" s="140"/>
      <c r="P3" s="140"/>
      <c r="Q3" s="140"/>
      <c r="R3" s="140"/>
      <c r="S3" s="140"/>
      <c r="T3" s="140"/>
      <c r="U3" s="140"/>
      <c r="V3" s="140"/>
      <c r="W3" s="140"/>
    </row>
    <row r="4" spans="1:23" ht="15" customHeight="1">
      <c r="A4" s="5"/>
      <c r="B4" s="5"/>
      <c r="C4" s="5"/>
      <c r="D4" s="5"/>
      <c r="E4" s="5"/>
      <c r="F4" s="5"/>
      <c r="G4" s="5"/>
      <c r="H4" s="5"/>
      <c r="I4" s="5"/>
      <c r="J4" s="5"/>
      <c r="K4" s="5"/>
      <c r="L4" s="5"/>
      <c r="M4" s="5"/>
      <c r="N4" s="5"/>
      <c r="O4" s="5"/>
      <c r="P4" s="5"/>
      <c r="Q4" s="5"/>
      <c r="R4" s="5"/>
      <c r="S4" s="5"/>
      <c r="T4" s="5"/>
      <c r="U4" s="5"/>
      <c r="V4" s="5"/>
      <c r="W4" s="5"/>
    </row>
    <row r="5" spans="1:29" ht="12.75" customHeight="1">
      <c r="A5" s="134" t="s">
        <v>244</v>
      </c>
      <c r="B5" s="134"/>
      <c r="C5" s="134"/>
      <c r="D5" s="134"/>
      <c r="E5" s="134"/>
      <c r="F5" s="134"/>
      <c r="G5" s="134"/>
      <c r="H5" s="134"/>
      <c r="I5" s="134"/>
      <c r="J5" s="134"/>
      <c r="K5" s="134"/>
      <c r="L5" s="134"/>
      <c r="M5" s="134"/>
      <c r="N5" s="134"/>
      <c r="O5" s="134"/>
      <c r="P5" s="134"/>
      <c r="Q5" s="134"/>
      <c r="R5" s="134"/>
      <c r="S5" s="134"/>
      <c r="T5" s="134"/>
      <c r="U5" s="134"/>
      <c r="V5" s="134"/>
      <c r="W5" s="134"/>
      <c r="Z5" s="6" t="s">
        <v>242</v>
      </c>
      <c r="AA5" s="7" t="s">
        <v>365</v>
      </c>
      <c r="AC5" s="4" t="s">
        <v>64</v>
      </c>
    </row>
    <row r="6" spans="1:29" ht="12.75" customHeight="1">
      <c r="A6" s="137" t="s">
        <v>245</v>
      </c>
      <c r="B6" s="137"/>
      <c r="C6" s="137"/>
      <c r="D6" s="137"/>
      <c r="E6" s="137"/>
      <c r="F6" s="137"/>
      <c r="G6" s="137"/>
      <c r="H6" s="137"/>
      <c r="I6" s="137"/>
      <c r="J6" s="137"/>
      <c r="K6" s="137"/>
      <c r="L6" s="137"/>
      <c r="M6" s="137"/>
      <c r="N6" s="137"/>
      <c r="O6" s="137"/>
      <c r="P6" s="137"/>
      <c r="Q6" s="137"/>
      <c r="R6" s="137"/>
      <c r="S6" s="137"/>
      <c r="T6" s="137"/>
      <c r="U6" s="137"/>
      <c r="V6" s="137"/>
      <c r="W6" s="137"/>
      <c r="Z6" s="6" t="s">
        <v>147</v>
      </c>
      <c r="AA6" s="8">
        <v>41275</v>
      </c>
      <c r="AC6" s="4" t="s">
        <v>67</v>
      </c>
    </row>
    <row r="7" spans="1:27" ht="12.75" customHeight="1">
      <c r="A7" s="136" t="s">
        <v>168</v>
      </c>
      <c r="B7" s="136"/>
      <c r="C7" s="136"/>
      <c r="D7" s="136"/>
      <c r="E7" s="136"/>
      <c r="F7" s="136"/>
      <c r="G7" s="136"/>
      <c r="H7" s="136"/>
      <c r="I7" s="136"/>
      <c r="J7" s="136"/>
      <c r="K7" s="136"/>
      <c r="L7" s="136"/>
      <c r="M7" s="136"/>
      <c r="N7" s="136"/>
      <c r="O7" s="136"/>
      <c r="P7" s="136"/>
      <c r="Q7" s="136"/>
      <c r="R7" s="136"/>
      <c r="S7" s="136"/>
      <c r="T7" s="136"/>
      <c r="U7" s="136"/>
      <c r="V7" s="136"/>
      <c r="W7" s="136"/>
      <c r="Z7" s="6" t="s">
        <v>146</v>
      </c>
      <c r="AA7" s="9" t="s">
        <v>370</v>
      </c>
    </row>
    <row r="8" spans="1:27" ht="12.75" customHeight="1">
      <c r="A8" s="137" t="s">
        <v>166</v>
      </c>
      <c r="B8" s="137"/>
      <c r="C8" s="137"/>
      <c r="D8" s="137"/>
      <c r="E8" s="137"/>
      <c r="F8" s="137"/>
      <c r="G8" s="137"/>
      <c r="H8" s="137"/>
      <c r="I8" s="137"/>
      <c r="J8" s="137"/>
      <c r="K8" s="137"/>
      <c r="L8" s="137"/>
      <c r="M8" s="137"/>
      <c r="N8" s="137"/>
      <c r="O8" s="137"/>
      <c r="P8" s="137"/>
      <c r="Q8" s="137"/>
      <c r="R8" s="137"/>
      <c r="S8" s="137"/>
      <c r="T8" s="137"/>
      <c r="U8" s="137"/>
      <c r="V8" s="137"/>
      <c r="W8" s="137"/>
      <c r="Z8" s="6" t="s">
        <v>148</v>
      </c>
      <c r="AA8" s="9" t="s">
        <v>366</v>
      </c>
    </row>
    <row r="9" spans="1:27" ht="12.75" customHeight="1">
      <c r="A9" s="136" t="s">
        <v>165</v>
      </c>
      <c r="B9" s="136"/>
      <c r="C9" s="136"/>
      <c r="D9" s="136"/>
      <c r="E9" s="136"/>
      <c r="F9" s="136"/>
      <c r="G9" s="136"/>
      <c r="H9" s="136"/>
      <c r="I9" s="136"/>
      <c r="J9" s="136"/>
      <c r="K9" s="136"/>
      <c r="L9" s="136"/>
      <c r="M9" s="136"/>
      <c r="N9" s="136"/>
      <c r="O9" s="136"/>
      <c r="P9" s="136"/>
      <c r="Q9" s="136"/>
      <c r="R9" s="136"/>
      <c r="S9" s="136"/>
      <c r="T9" s="136"/>
      <c r="U9" s="136"/>
      <c r="V9" s="136"/>
      <c r="W9" s="136"/>
      <c r="Z9" s="6" t="s">
        <v>104</v>
      </c>
      <c r="AA9" s="9" t="s">
        <v>367</v>
      </c>
    </row>
    <row r="10" spans="1:27" ht="12.75" customHeight="1">
      <c r="A10" s="3"/>
      <c r="B10" s="3"/>
      <c r="C10" s="10"/>
      <c r="D10" s="11"/>
      <c r="E10" s="3"/>
      <c r="F10" s="3"/>
      <c r="G10" s="3"/>
      <c r="H10" s="3"/>
      <c r="I10" s="3"/>
      <c r="J10" s="3"/>
      <c r="K10" s="3"/>
      <c r="L10" s="3"/>
      <c r="M10" s="3"/>
      <c r="N10" s="3"/>
      <c r="O10" s="3"/>
      <c r="P10" s="3"/>
      <c r="Q10" s="3"/>
      <c r="R10" s="3"/>
      <c r="S10" s="3"/>
      <c r="T10" s="3"/>
      <c r="U10" s="3"/>
      <c r="V10" s="3"/>
      <c r="W10" s="3"/>
      <c r="Z10" s="4" t="s">
        <v>111</v>
      </c>
      <c r="AA10" s="110" t="s">
        <v>364</v>
      </c>
    </row>
    <row r="11" spans="1:29" ht="12.75" customHeight="1">
      <c r="A11" s="138" t="s">
        <v>246</v>
      </c>
      <c r="B11" s="138"/>
      <c r="C11" s="138"/>
      <c r="D11" s="138"/>
      <c r="E11" s="138"/>
      <c r="F11" s="138"/>
      <c r="G11" s="138"/>
      <c r="H11" s="138"/>
      <c r="I11" s="138"/>
      <c r="J11" s="138"/>
      <c r="K11" s="138"/>
      <c r="L11" s="138"/>
      <c r="M11" s="138"/>
      <c r="N11" s="138"/>
      <c r="O11" s="138"/>
      <c r="P11" s="138"/>
      <c r="Q11" s="138"/>
      <c r="R11" s="138"/>
      <c r="S11" s="138"/>
      <c r="T11" s="138"/>
      <c r="U11" s="138"/>
      <c r="V11" s="138"/>
      <c r="W11" s="138"/>
      <c r="Z11" s="4" t="s">
        <v>112</v>
      </c>
      <c r="AA11" s="9">
        <v>2021244896</v>
      </c>
      <c r="AC11" s="12" t="s">
        <v>124</v>
      </c>
    </row>
    <row r="12" spans="1:27" ht="12.75" customHeight="1">
      <c r="A12" s="3"/>
      <c r="B12" s="3"/>
      <c r="C12" s="3"/>
      <c r="D12" s="3"/>
      <c r="E12" s="3"/>
      <c r="F12" s="3"/>
      <c r="G12" s="3"/>
      <c r="H12" s="3"/>
      <c r="I12" s="3"/>
      <c r="J12" s="3"/>
      <c r="K12" s="3"/>
      <c r="L12" s="3"/>
      <c r="M12" s="3"/>
      <c r="N12" s="3"/>
      <c r="O12" s="3"/>
      <c r="P12" s="3"/>
      <c r="Q12" s="3"/>
      <c r="R12" s="3"/>
      <c r="S12" s="3"/>
      <c r="T12" s="3"/>
      <c r="U12" s="3"/>
      <c r="V12" s="3"/>
      <c r="W12" s="3"/>
      <c r="Z12" s="6" t="s">
        <v>133</v>
      </c>
      <c r="AA12" s="9"/>
    </row>
    <row r="13" spans="1:30" ht="12.75" customHeight="1">
      <c r="A13" s="132" t="s">
        <v>368</v>
      </c>
      <c r="B13" s="132"/>
      <c r="C13" s="132"/>
      <c r="D13" s="132"/>
      <c r="E13" s="132"/>
      <c r="F13" s="132"/>
      <c r="G13" s="132"/>
      <c r="H13" s="132"/>
      <c r="I13" s="132"/>
      <c r="J13" s="132"/>
      <c r="K13" s="132"/>
      <c r="L13" s="132"/>
      <c r="M13" s="132"/>
      <c r="N13" s="132"/>
      <c r="O13" s="132"/>
      <c r="P13" s="132"/>
      <c r="Q13" s="132"/>
      <c r="R13" s="132"/>
      <c r="S13" s="132"/>
      <c r="T13" s="132"/>
      <c r="U13" s="132"/>
      <c r="V13" s="132"/>
      <c r="W13" s="132"/>
      <c r="Z13" s="6" t="s">
        <v>134</v>
      </c>
      <c r="AA13" s="9"/>
      <c r="AC13" s="6" t="s">
        <v>125</v>
      </c>
      <c r="AD13" s="13">
        <f>S50</f>
        <v>1020.9999999999998</v>
      </c>
    </row>
    <row r="14" spans="1:30" ht="12.75" customHeight="1">
      <c r="A14" s="133" t="s">
        <v>369</v>
      </c>
      <c r="B14" s="133"/>
      <c r="C14" s="133"/>
      <c r="D14" s="133"/>
      <c r="E14" s="133"/>
      <c r="F14" s="133"/>
      <c r="G14" s="133"/>
      <c r="H14" s="133"/>
      <c r="I14" s="133"/>
      <c r="J14" s="133"/>
      <c r="K14" s="133"/>
      <c r="L14" s="133"/>
      <c r="M14" s="133"/>
      <c r="N14" s="133"/>
      <c r="O14" s="133"/>
      <c r="P14" s="133"/>
      <c r="Q14" s="133"/>
      <c r="R14" s="133"/>
      <c r="S14" s="133"/>
      <c r="T14" s="133"/>
      <c r="U14" s="133"/>
      <c r="V14" s="133"/>
      <c r="W14" s="133"/>
      <c r="Z14" s="6" t="s">
        <v>341</v>
      </c>
      <c r="AA14" s="109">
        <v>41271</v>
      </c>
      <c r="AC14" s="14" t="s">
        <v>126</v>
      </c>
      <c r="AD14" s="15">
        <f>(DATE(YEAR(AA6),12,31)-AA6+1)</f>
        <v>365</v>
      </c>
    </row>
    <row r="15" spans="1:30" ht="12.75" customHeight="1">
      <c r="A15" s="141" t="s">
        <v>371</v>
      </c>
      <c r="B15" s="141"/>
      <c r="C15" s="141"/>
      <c r="D15" s="141"/>
      <c r="E15" s="141"/>
      <c r="F15" s="141"/>
      <c r="G15" s="141"/>
      <c r="H15" s="141"/>
      <c r="I15" s="141"/>
      <c r="J15" s="141"/>
      <c r="K15" s="141"/>
      <c r="L15" s="141"/>
      <c r="M15" s="141"/>
      <c r="N15" s="141"/>
      <c r="O15" s="141"/>
      <c r="P15" s="141"/>
      <c r="Q15" s="141"/>
      <c r="R15" s="141"/>
      <c r="S15" s="141"/>
      <c r="T15" s="141"/>
      <c r="U15" s="141"/>
      <c r="V15" s="141"/>
      <c r="W15" s="141"/>
      <c r="AC15" s="16" t="s">
        <v>127</v>
      </c>
      <c r="AD15" s="4">
        <f>IF(OR(MONTH(AA6)&gt;=3,1-DATE(YEAR(AA6),1,1)+DATE(YEAR(AA6),12,31)=365),365,366)</f>
        <v>365</v>
      </c>
    </row>
    <row r="16" spans="1:30" ht="12.75" customHeight="1">
      <c r="A16" s="137" t="str">
        <f>Z10&amp;AA10&amp;"/ "&amp;Z11&amp;AA11</f>
        <v>IČO: 00 324 942/ DIČ: 2021244896</v>
      </c>
      <c r="B16" s="137"/>
      <c r="C16" s="137"/>
      <c r="D16" s="137"/>
      <c r="E16" s="137"/>
      <c r="F16" s="137"/>
      <c r="G16" s="137"/>
      <c r="H16" s="137"/>
      <c r="I16" s="137"/>
      <c r="J16" s="137"/>
      <c r="K16" s="137"/>
      <c r="L16" s="137"/>
      <c r="M16" s="137"/>
      <c r="N16" s="137"/>
      <c r="O16" s="137"/>
      <c r="P16" s="137"/>
      <c r="Q16" s="137"/>
      <c r="R16" s="137"/>
      <c r="S16" s="137"/>
      <c r="T16" s="137"/>
      <c r="U16" s="137"/>
      <c r="V16" s="137"/>
      <c r="W16" s="137"/>
      <c r="AC16" s="6" t="s">
        <v>131</v>
      </c>
      <c r="AD16" s="4">
        <f>ROUND(AD13/AD15*AD14,2)</f>
        <v>1021</v>
      </c>
    </row>
    <row r="17" spans="1:30" ht="16.5" customHeight="1">
      <c r="A17" s="136" t="s">
        <v>167</v>
      </c>
      <c r="B17" s="136"/>
      <c r="C17" s="136"/>
      <c r="D17" s="136"/>
      <c r="E17" s="136"/>
      <c r="F17" s="136"/>
      <c r="G17" s="136"/>
      <c r="H17" s="136"/>
      <c r="I17" s="136"/>
      <c r="J17" s="136"/>
      <c r="K17" s="136"/>
      <c r="L17" s="136"/>
      <c r="M17" s="136"/>
      <c r="N17" s="136"/>
      <c r="O17" s="136"/>
      <c r="P17" s="136"/>
      <c r="Q17" s="136"/>
      <c r="R17" s="136"/>
      <c r="S17" s="136"/>
      <c r="T17" s="136"/>
      <c r="U17" s="136"/>
      <c r="V17" s="136"/>
      <c r="W17" s="136"/>
      <c r="AC17" s="6" t="s">
        <v>132</v>
      </c>
      <c r="AD17" s="4">
        <f>IF(AND(4=4,AA6&lt;DATE(YEAR(AA6),4,1)),4,IF(AND(4=4,AA6&lt;DATE(YEAR(AA6),7,1)),3,IF(OR(AND(4=4,AA6&lt;DATE(YEAR(AA6),10,1)),AND(4=2,AA6&lt;DATE(YEAR(AA6),7,1))),2,1)))-1</f>
        <v>3</v>
      </c>
    </row>
    <row r="18" spans="1:30" ht="15.75" customHeight="1">
      <c r="A18" s="3"/>
      <c r="B18" s="3"/>
      <c r="C18" s="3"/>
      <c r="D18" s="3"/>
      <c r="E18" s="3"/>
      <c r="F18" s="3"/>
      <c r="G18" s="3"/>
      <c r="H18" s="3"/>
      <c r="I18" s="3"/>
      <c r="J18" s="3"/>
      <c r="K18" s="3"/>
      <c r="L18" s="3"/>
      <c r="M18" s="3"/>
      <c r="N18" s="3"/>
      <c r="O18" s="3"/>
      <c r="P18" s="3"/>
      <c r="Q18" s="3"/>
      <c r="R18" s="3"/>
      <c r="S18" s="3"/>
      <c r="T18" s="3"/>
      <c r="U18" s="3"/>
      <c r="V18" s="3"/>
      <c r="W18" s="3"/>
      <c r="AD18" s="4">
        <f>ROUND(AD16-AD17*F60,2)</f>
        <v>255.25</v>
      </c>
    </row>
    <row r="19" spans="1:23" ht="12.75" customHeight="1">
      <c r="A19" s="134" t="s">
        <v>243</v>
      </c>
      <c r="B19" s="134"/>
      <c r="C19" s="134"/>
      <c r="D19" s="134"/>
      <c r="E19" s="134"/>
      <c r="F19" s="134"/>
      <c r="G19" s="134"/>
      <c r="H19" s="134"/>
      <c r="I19" s="134"/>
      <c r="J19" s="134"/>
      <c r="K19" s="134"/>
      <c r="L19" s="134"/>
      <c r="M19" s="134"/>
      <c r="N19" s="134"/>
      <c r="O19" s="134"/>
      <c r="P19" s="134"/>
      <c r="Q19" s="134"/>
      <c r="R19" s="134"/>
      <c r="S19" s="134"/>
      <c r="T19" s="134"/>
      <c r="U19" s="134"/>
      <c r="V19" s="134"/>
      <c r="W19" s="134"/>
    </row>
    <row r="20" spans="1:29" ht="12.75" customHeight="1">
      <c r="A20" s="3"/>
      <c r="B20" s="3"/>
      <c r="C20" s="3"/>
      <c r="D20" s="3"/>
      <c r="E20" s="3"/>
      <c r="F20" s="3"/>
      <c r="G20" s="3"/>
      <c r="H20" s="3"/>
      <c r="I20" s="3"/>
      <c r="J20" s="3"/>
      <c r="K20" s="3"/>
      <c r="L20" s="3"/>
      <c r="M20" s="3"/>
      <c r="N20" s="3"/>
      <c r="O20" s="3"/>
      <c r="P20" s="3"/>
      <c r="Q20" s="3"/>
      <c r="R20" s="3"/>
      <c r="S20" s="3"/>
      <c r="T20" s="3"/>
      <c r="U20" s="3"/>
      <c r="V20" s="3"/>
      <c r="W20" s="3"/>
      <c r="AB20" s="4">
        <v>0</v>
      </c>
      <c r="AC20" s="17">
        <f>DATE(YEAR(AA6),12,31)</f>
        <v>41639</v>
      </c>
    </row>
    <row r="21" spans="1:29" ht="12.75" customHeight="1">
      <c r="A21" s="114" t="s">
        <v>54</v>
      </c>
      <c r="B21" s="114"/>
      <c r="C21" s="114"/>
      <c r="D21" s="114"/>
      <c r="E21" s="114"/>
      <c r="F21" s="114"/>
      <c r="G21" s="114"/>
      <c r="H21" s="114"/>
      <c r="I21" s="114"/>
      <c r="J21" s="114"/>
      <c r="K21" s="114"/>
      <c r="L21" s="114"/>
      <c r="M21" s="114"/>
      <c r="N21" s="114"/>
      <c r="O21" s="114"/>
      <c r="P21" s="114"/>
      <c r="Q21" s="114"/>
      <c r="R21" s="114"/>
      <c r="S21" s="114"/>
      <c r="T21" s="114"/>
      <c r="U21" s="114"/>
      <c r="V21" s="114"/>
      <c r="W21" s="114"/>
      <c r="AB21" s="4">
        <v>1</v>
      </c>
      <c r="AC21" s="17">
        <f>DATE(YEAR(AA6),9,30)</f>
        <v>41547</v>
      </c>
    </row>
    <row r="22" spans="1:29" ht="39" customHeight="1">
      <c r="A22" s="122" t="s">
        <v>363</v>
      </c>
      <c r="B22" s="122"/>
      <c r="C22" s="122"/>
      <c r="D22" s="122"/>
      <c r="E22" s="122"/>
      <c r="F22" s="122"/>
      <c r="G22" s="122"/>
      <c r="H22" s="122"/>
      <c r="I22" s="122"/>
      <c r="J22" s="122"/>
      <c r="K22" s="122"/>
      <c r="L22" s="122"/>
      <c r="M22" s="122"/>
      <c r="N22" s="122"/>
      <c r="O22" s="122"/>
      <c r="P22" s="122"/>
      <c r="Q22" s="122"/>
      <c r="R22" s="122"/>
      <c r="S22" s="122"/>
      <c r="T22" s="122"/>
      <c r="U22" s="122"/>
      <c r="V22" s="122"/>
      <c r="W22" s="122"/>
      <c r="AB22" s="4">
        <v>2</v>
      </c>
      <c r="AC22" s="17">
        <f>DATE(YEAR(AA6),6,30)</f>
        <v>41455</v>
      </c>
    </row>
    <row r="23" spans="1:29" ht="12.75" customHeight="1">
      <c r="A23" s="18"/>
      <c r="B23" s="18"/>
      <c r="C23" s="18"/>
      <c r="D23" s="18"/>
      <c r="E23" s="18"/>
      <c r="F23" s="18"/>
      <c r="G23" s="18"/>
      <c r="H23" s="18"/>
      <c r="I23" s="18"/>
      <c r="J23" s="18"/>
      <c r="K23" s="18"/>
      <c r="L23" s="18"/>
      <c r="M23" s="18"/>
      <c r="N23" s="18"/>
      <c r="O23" s="18"/>
      <c r="P23" s="18"/>
      <c r="Q23" s="18"/>
      <c r="R23" s="18"/>
      <c r="S23" s="18"/>
      <c r="T23" s="18"/>
      <c r="U23" s="18"/>
      <c r="V23" s="18"/>
      <c r="W23" s="18"/>
      <c r="AB23" s="4">
        <v>3</v>
      </c>
      <c r="AC23" s="17">
        <f>DATE(YEAR(AA6),3,31)</f>
        <v>41364</v>
      </c>
    </row>
    <row r="24" spans="1:23" ht="15.75">
      <c r="A24" s="19" t="s">
        <v>45</v>
      </c>
      <c r="B24" s="20"/>
      <c r="C24" s="20"/>
      <c r="D24" s="21"/>
      <c r="E24" s="20"/>
      <c r="F24" s="21"/>
      <c r="G24" s="19" t="str">
        <f>TEXT(AA6,"dd.mm.yyyy")&amp;" (00:00 hod)"</f>
        <v>01.01.2013 (00:00 hod)</v>
      </c>
      <c r="H24" s="21"/>
      <c r="I24" s="21"/>
      <c r="J24" s="21"/>
      <c r="K24" s="21"/>
      <c r="L24" s="21"/>
      <c r="M24" s="21"/>
      <c r="N24" s="21"/>
      <c r="O24" s="21"/>
      <c r="P24" s="21"/>
      <c r="Q24" s="21"/>
      <c r="R24" s="21"/>
      <c r="S24" s="21"/>
      <c r="T24" s="21"/>
      <c r="U24" s="21"/>
      <c r="V24" s="21"/>
      <c r="W24" s="21"/>
    </row>
    <row r="25" spans="1:23" ht="66.75" customHeight="1">
      <c r="A25" s="19"/>
      <c r="B25" s="20"/>
      <c r="C25" s="20"/>
      <c r="D25" s="21"/>
      <c r="E25" s="20"/>
      <c r="F25" s="21"/>
      <c r="G25" s="123" t="s">
        <v>340</v>
      </c>
      <c r="H25" s="142"/>
      <c r="I25" s="142"/>
      <c r="J25" s="142"/>
      <c r="K25" s="142"/>
      <c r="L25" s="142"/>
      <c r="M25" s="142"/>
      <c r="N25" s="142"/>
      <c r="O25" s="142"/>
      <c r="P25" s="142"/>
      <c r="Q25" s="142"/>
      <c r="R25" s="142"/>
      <c r="S25" s="142"/>
      <c r="T25" s="142"/>
      <c r="U25" s="142"/>
      <c r="V25" s="142"/>
      <c r="W25" s="142"/>
    </row>
    <row r="26" spans="1:23" ht="12.75" customHeight="1">
      <c r="A26" s="22"/>
      <c r="B26" s="3"/>
      <c r="C26" s="23"/>
      <c r="D26" s="18"/>
      <c r="E26" s="18"/>
      <c r="F26" s="18"/>
      <c r="G26" s="18"/>
      <c r="H26" s="18"/>
      <c r="I26" s="18"/>
      <c r="J26" s="18"/>
      <c r="K26" s="18"/>
      <c r="L26" s="18"/>
      <c r="M26" s="18"/>
      <c r="N26" s="18"/>
      <c r="O26" s="18"/>
      <c r="P26" s="18"/>
      <c r="Q26" s="18"/>
      <c r="R26" s="18"/>
      <c r="S26" s="18"/>
      <c r="T26" s="18"/>
      <c r="U26" s="18"/>
      <c r="V26" s="18"/>
      <c r="W26" s="18"/>
    </row>
    <row r="27" spans="1:26" ht="12.75" customHeight="1">
      <c r="A27" s="24" t="s">
        <v>107</v>
      </c>
      <c r="B27" s="3"/>
      <c r="C27" s="3"/>
      <c r="D27" s="3"/>
      <c r="E27" s="3"/>
      <c r="F27" s="3"/>
      <c r="G27" s="3"/>
      <c r="H27" s="3"/>
      <c r="I27" s="3"/>
      <c r="J27" s="3"/>
      <c r="K27" s="3"/>
      <c r="L27" s="3"/>
      <c r="M27" s="3"/>
      <c r="N27" s="3"/>
      <c r="O27" s="3"/>
      <c r="P27" s="3"/>
      <c r="Q27" s="3"/>
      <c r="R27" s="3"/>
      <c r="S27" s="3"/>
      <c r="T27" s="3"/>
      <c r="U27" s="3"/>
      <c r="V27" s="3"/>
      <c r="W27" s="3"/>
      <c r="Z27" s="25"/>
    </row>
    <row r="28" spans="1:26" ht="12.75" customHeight="1">
      <c r="A28" s="26" t="s">
        <v>309</v>
      </c>
      <c r="B28" s="122" t="s">
        <v>316</v>
      </c>
      <c r="C28" s="122"/>
      <c r="D28" s="122"/>
      <c r="E28" s="122"/>
      <c r="F28" s="122"/>
      <c r="G28" s="122"/>
      <c r="H28" s="122"/>
      <c r="I28" s="122"/>
      <c r="J28" s="122"/>
      <c r="K28" s="122"/>
      <c r="L28" s="122"/>
      <c r="M28" s="122"/>
      <c r="N28" s="122"/>
      <c r="O28" s="122"/>
      <c r="P28" s="122"/>
      <c r="Q28" s="122"/>
      <c r="R28" s="122"/>
      <c r="S28" s="122"/>
      <c r="T28" s="122"/>
      <c r="U28" s="122"/>
      <c r="V28" s="122"/>
      <c r="W28" s="122"/>
      <c r="Z28" s="25"/>
    </row>
    <row r="29" spans="1:26" ht="24.75" customHeight="1">
      <c r="A29" s="26" t="s">
        <v>309</v>
      </c>
      <c r="B29" s="122" t="s">
        <v>317</v>
      </c>
      <c r="C29" s="122"/>
      <c r="D29" s="122"/>
      <c r="E29" s="122"/>
      <c r="F29" s="122"/>
      <c r="G29" s="122"/>
      <c r="H29" s="122"/>
      <c r="I29" s="122"/>
      <c r="J29" s="122"/>
      <c r="K29" s="122"/>
      <c r="L29" s="122"/>
      <c r="M29" s="122"/>
      <c r="N29" s="122"/>
      <c r="O29" s="122"/>
      <c r="P29" s="122"/>
      <c r="Q29" s="122"/>
      <c r="R29" s="122"/>
      <c r="S29" s="122"/>
      <c r="T29" s="122"/>
      <c r="U29" s="122"/>
      <c r="V29" s="122"/>
      <c r="W29" s="122"/>
      <c r="Z29" s="25"/>
    </row>
    <row r="30" spans="1:27" ht="24.75" customHeight="1">
      <c r="A30" s="26" t="s">
        <v>309</v>
      </c>
      <c r="B30" s="122" t="s">
        <v>318</v>
      </c>
      <c r="C30" s="122"/>
      <c r="D30" s="122"/>
      <c r="E30" s="122"/>
      <c r="F30" s="122"/>
      <c r="G30" s="122"/>
      <c r="H30" s="122"/>
      <c r="I30" s="122"/>
      <c r="J30" s="122"/>
      <c r="K30" s="122"/>
      <c r="L30" s="122"/>
      <c r="M30" s="122"/>
      <c r="N30" s="122"/>
      <c r="O30" s="122"/>
      <c r="P30" s="122"/>
      <c r="Q30" s="122"/>
      <c r="R30" s="122"/>
      <c r="S30" s="122"/>
      <c r="T30" s="122"/>
      <c r="U30" s="122"/>
      <c r="V30" s="122"/>
      <c r="W30" s="122"/>
      <c r="Z30" s="27"/>
      <c r="AA30" s="27"/>
    </row>
    <row r="31" spans="1:27" ht="24.75" customHeight="1">
      <c r="A31" s="26" t="s">
        <v>309</v>
      </c>
      <c r="B31" s="122" t="s">
        <v>319</v>
      </c>
      <c r="C31" s="122"/>
      <c r="D31" s="122"/>
      <c r="E31" s="122"/>
      <c r="F31" s="122"/>
      <c r="G31" s="122"/>
      <c r="H31" s="122"/>
      <c r="I31" s="122"/>
      <c r="J31" s="122"/>
      <c r="K31" s="122"/>
      <c r="L31" s="122"/>
      <c r="M31" s="122"/>
      <c r="N31" s="122"/>
      <c r="O31" s="122"/>
      <c r="P31" s="122"/>
      <c r="Q31" s="122"/>
      <c r="R31" s="122"/>
      <c r="S31" s="122"/>
      <c r="T31" s="122"/>
      <c r="U31" s="122"/>
      <c r="V31" s="122"/>
      <c r="W31" s="122"/>
      <c r="Z31" s="27"/>
      <c r="AA31" s="27"/>
    </row>
    <row r="32" spans="1:32" ht="24.75" customHeight="1">
      <c r="A32" s="26" t="s">
        <v>309</v>
      </c>
      <c r="B32" s="122" t="s">
        <v>320</v>
      </c>
      <c r="C32" s="122"/>
      <c r="D32" s="122"/>
      <c r="E32" s="122"/>
      <c r="F32" s="122"/>
      <c r="G32" s="122"/>
      <c r="H32" s="122"/>
      <c r="I32" s="122"/>
      <c r="J32" s="122"/>
      <c r="K32" s="122"/>
      <c r="L32" s="122"/>
      <c r="M32" s="122"/>
      <c r="N32" s="122"/>
      <c r="O32" s="122"/>
      <c r="P32" s="122"/>
      <c r="Q32" s="122"/>
      <c r="R32" s="122"/>
      <c r="S32" s="122"/>
      <c r="T32" s="122"/>
      <c r="U32" s="122"/>
      <c r="V32" s="122"/>
      <c r="W32" s="122"/>
      <c r="AB32" s="27"/>
      <c r="AC32" s="27"/>
      <c r="AD32" s="27"/>
      <c r="AE32" s="27"/>
      <c r="AF32" s="27"/>
    </row>
    <row r="33" spans="1:32" ht="24.75" customHeight="1">
      <c r="A33" s="26" t="s">
        <v>309</v>
      </c>
      <c r="B33" s="122" t="s">
        <v>321</v>
      </c>
      <c r="C33" s="122"/>
      <c r="D33" s="122"/>
      <c r="E33" s="122"/>
      <c r="F33" s="122"/>
      <c r="G33" s="122"/>
      <c r="H33" s="122"/>
      <c r="I33" s="122"/>
      <c r="J33" s="122"/>
      <c r="K33" s="122"/>
      <c r="L33" s="122"/>
      <c r="M33" s="122"/>
      <c r="N33" s="122"/>
      <c r="O33" s="122"/>
      <c r="P33" s="122"/>
      <c r="Q33" s="122"/>
      <c r="R33" s="122"/>
      <c r="S33" s="122"/>
      <c r="T33" s="122"/>
      <c r="U33" s="122"/>
      <c r="V33" s="122"/>
      <c r="W33" s="122"/>
      <c r="AB33" s="27"/>
      <c r="AC33" s="27"/>
      <c r="AD33" s="27"/>
      <c r="AE33" s="27"/>
      <c r="AF33" s="27"/>
    </row>
    <row r="34" spans="1:23" ht="12.75">
      <c r="A34" s="26" t="s">
        <v>309</v>
      </c>
      <c r="B34" s="122" t="s">
        <v>128</v>
      </c>
      <c r="C34" s="122"/>
      <c r="D34" s="122"/>
      <c r="E34" s="122"/>
      <c r="F34" s="122"/>
      <c r="G34" s="122"/>
      <c r="H34" s="122"/>
      <c r="I34" s="122"/>
      <c r="J34" s="122"/>
      <c r="K34" s="122"/>
      <c r="L34" s="122"/>
      <c r="M34" s="122"/>
      <c r="N34" s="122"/>
      <c r="O34" s="122"/>
      <c r="P34" s="122"/>
      <c r="Q34" s="122"/>
      <c r="R34" s="122"/>
      <c r="S34" s="122"/>
      <c r="T34" s="122"/>
      <c r="U34" s="122"/>
      <c r="V34" s="122"/>
      <c r="W34" s="122"/>
    </row>
    <row r="35" spans="1:23" ht="38.25" customHeight="1">
      <c r="A35" s="26" t="s">
        <v>309</v>
      </c>
      <c r="B35" s="122" t="s">
        <v>129</v>
      </c>
      <c r="C35" s="122"/>
      <c r="D35" s="122"/>
      <c r="E35" s="122"/>
      <c r="F35" s="122"/>
      <c r="G35" s="122"/>
      <c r="H35" s="122"/>
      <c r="I35" s="122"/>
      <c r="J35" s="122"/>
      <c r="K35" s="122"/>
      <c r="L35" s="122"/>
      <c r="M35" s="122"/>
      <c r="N35" s="122"/>
      <c r="O35" s="122"/>
      <c r="P35" s="122"/>
      <c r="Q35" s="122"/>
      <c r="R35" s="122"/>
      <c r="S35" s="122"/>
      <c r="T35" s="122"/>
      <c r="U35" s="122"/>
      <c r="V35" s="122"/>
      <c r="W35" s="122"/>
    </row>
    <row r="36" spans="1:23" ht="12.75" customHeight="1">
      <c r="A36" s="26" t="s">
        <v>309</v>
      </c>
      <c r="B36" s="122" t="s">
        <v>130</v>
      </c>
      <c r="C36" s="122"/>
      <c r="D36" s="122"/>
      <c r="E36" s="122"/>
      <c r="F36" s="122"/>
      <c r="G36" s="122"/>
      <c r="H36" s="122"/>
      <c r="I36" s="122"/>
      <c r="J36" s="122"/>
      <c r="K36" s="122"/>
      <c r="L36" s="122"/>
      <c r="M36" s="122"/>
      <c r="N36" s="122"/>
      <c r="O36" s="122"/>
      <c r="P36" s="122"/>
      <c r="Q36" s="122"/>
      <c r="R36" s="122"/>
      <c r="S36" s="122"/>
      <c r="T36" s="122"/>
      <c r="U36" s="122"/>
      <c r="V36" s="122"/>
      <c r="W36" s="122"/>
    </row>
    <row r="37" spans="1:23" ht="36.75" customHeight="1">
      <c r="A37" s="122" t="s">
        <v>108</v>
      </c>
      <c r="B37" s="122"/>
      <c r="C37" s="122"/>
      <c r="D37" s="122"/>
      <c r="E37" s="122"/>
      <c r="F37" s="122"/>
      <c r="G37" s="122"/>
      <c r="H37" s="122"/>
      <c r="I37" s="122"/>
      <c r="J37" s="122"/>
      <c r="K37" s="122"/>
      <c r="L37" s="122"/>
      <c r="M37" s="122"/>
      <c r="N37" s="122"/>
      <c r="O37" s="122"/>
      <c r="P37" s="122"/>
      <c r="Q37" s="122"/>
      <c r="R37" s="122"/>
      <c r="S37" s="122"/>
      <c r="T37" s="122"/>
      <c r="U37" s="122"/>
      <c r="V37" s="122"/>
      <c r="W37" s="122"/>
    </row>
    <row r="38" spans="1:23" ht="12.75" customHeight="1">
      <c r="A38" s="3"/>
      <c r="B38" s="3"/>
      <c r="C38" s="3"/>
      <c r="D38" s="3"/>
      <c r="E38" s="3"/>
      <c r="F38" s="3"/>
      <c r="G38" s="3"/>
      <c r="H38" s="3"/>
      <c r="I38" s="3"/>
      <c r="J38" s="3"/>
      <c r="K38" s="3"/>
      <c r="L38" s="3"/>
      <c r="M38" s="3"/>
      <c r="N38" s="3"/>
      <c r="O38" s="3"/>
      <c r="P38" s="3"/>
      <c r="Q38" s="3"/>
      <c r="R38" s="3"/>
      <c r="S38" s="3"/>
      <c r="T38" s="3"/>
      <c r="U38" s="3"/>
      <c r="V38" s="3"/>
      <c r="W38" s="3"/>
    </row>
    <row r="39" spans="1:27" ht="15">
      <c r="A39" s="111" t="s">
        <v>83</v>
      </c>
      <c r="B39" s="111"/>
      <c r="C39" s="111"/>
      <c r="D39" s="111"/>
      <c r="E39" s="111"/>
      <c r="F39" s="111"/>
      <c r="G39" s="111"/>
      <c r="H39" s="111"/>
      <c r="I39" s="111"/>
      <c r="J39" s="111"/>
      <c r="K39" s="111"/>
      <c r="L39" s="111"/>
      <c r="M39" s="111"/>
      <c r="N39" s="111"/>
      <c r="O39" s="111"/>
      <c r="P39" s="111"/>
      <c r="Q39" s="111"/>
      <c r="R39" s="111"/>
      <c r="S39" s="111"/>
      <c r="T39" s="111"/>
      <c r="U39" s="111"/>
      <c r="V39" s="111"/>
      <c r="W39" s="111"/>
      <c r="X39" s="28"/>
      <c r="Z39" s="28"/>
      <c r="AA39" s="28"/>
    </row>
    <row r="40" spans="1:27" ht="12.75">
      <c r="A40" s="129" t="s">
        <v>55</v>
      </c>
      <c r="B40" s="129"/>
      <c r="C40" s="129" t="s">
        <v>56</v>
      </c>
      <c r="D40" s="129"/>
      <c r="E40" s="129"/>
      <c r="F40" s="129"/>
      <c r="G40" s="129"/>
      <c r="H40" s="129"/>
      <c r="I40" s="129"/>
      <c r="J40" s="129"/>
      <c r="K40" s="129"/>
      <c r="L40" s="135" t="s">
        <v>57</v>
      </c>
      <c r="M40" s="135"/>
      <c r="N40" s="129" t="s">
        <v>171</v>
      </c>
      <c r="O40" s="129"/>
      <c r="P40" s="129"/>
      <c r="Q40" s="129"/>
      <c r="R40" s="129"/>
      <c r="S40" s="129" t="s">
        <v>58</v>
      </c>
      <c r="T40" s="129"/>
      <c r="U40" s="129"/>
      <c r="V40" s="129"/>
      <c r="W40" s="129"/>
      <c r="X40" s="28"/>
      <c r="Z40" s="28"/>
      <c r="AA40" s="28"/>
    </row>
    <row r="41" spans="1:25" s="28" customFormat="1" ht="12.75" customHeight="1">
      <c r="A41" s="129"/>
      <c r="B41" s="129"/>
      <c r="C41" s="129"/>
      <c r="D41" s="129"/>
      <c r="E41" s="129"/>
      <c r="F41" s="129"/>
      <c r="G41" s="129"/>
      <c r="H41" s="129"/>
      <c r="I41" s="129"/>
      <c r="J41" s="129"/>
      <c r="K41" s="129"/>
      <c r="L41" s="135"/>
      <c r="M41" s="135"/>
      <c r="N41" s="129"/>
      <c r="O41" s="129"/>
      <c r="P41" s="129"/>
      <c r="Q41" s="129"/>
      <c r="R41" s="129"/>
      <c r="S41" s="129"/>
      <c r="T41" s="129"/>
      <c r="U41" s="129"/>
      <c r="V41" s="129"/>
      <c r="W41" s="129"/>
      <c r="Y41" s="4"/>
    </row>
    <row r="42" spans="1:24" s="28" customFormat="1" ht="12.75" customHeight="1">
      <c r="A42" s="127" t="s">
        <v>59</v>
      </c>
      <c r="B42" s="127"/>
      <c r="C42" s="120" t="s">
        <v>60</v>
      </c>
      <c r="D42" s="120"/>
      <c r="E42" s="120"/>
      <c r="F42" s="120"/>
      <c r="G42" s="120"/>
      <c r="H42" s="120"/>
      <c r="I42" s="120"/>
      <c r="J42" s="120"/>
      <c r="K42" s="120"/>
      <c r="L42" s="119" t="s">
        <v>61</v>
      </c>
      <c r="M42" s="119"/>
      <c r="N42" s="131">
        <f>'vl.1 Zivel'!N66+'vl.1 Zivel'!N67+'vl.1 Zivel'!N68+'vl.1 Zivel'!N69+'vl.1 Zivel'!N70+'vl.1 Zivel'!N71+'vl.1 Zivel'!N72</f>
        <v>4064655.6599999997</v>
      </c>
      <c r="O42" s="131"/>
      <c r="P42" s="131"/>
      <c r="Q42" s="131"/>
      <c r="R42" s="131"/>
      <c r="S42" s="131">
        <f>'vl.1 Zivel'!S73</f>
        <v>802.0399999999998</v>
      </c>
      <c r="T42" s="131"/>
      <c r="U42" s="131"/>
      <c r="V42" s="131"/>
      <c r="W42" s="131"/>
      <c r="X42" s="29"/>
    </row>
    <row r="43" spans="1:23" s="28" customFormat="1" ht="12.75" customHeight="1">
      <c r="A43" s="127" t="s">
        <v>62</v>
      </c>
      <c r="B43" s="127"/>
      <c r="C43" s="120" t="s">
        <v>63</v>
      </c>
      <c r="D43" s="120"/>
      <c r="E43" s="120"/>
      <c r="F43" s="120"/>
      <c r="G43" s="120"/>
      <c r="H43" s="120"/>
      <c r="I43" s="120"/>
      <c r="J43" s="120"/>
      <c r="K43" s="120"/>
      <c r="L43" s="119" t="s">
        <v>64</v>
      </c>
      <c r="M43" s="119"/>
      <c r="N43" s="131">
        <f>'vl.2 Odcudzenie'!N74+'vl.2 Odcudzenie'!N75+'vl.2 Odcudzenie'!N76+'vl.2 Odcudzenie'!N77+'vl.2 Odcudzenie'!N78+'vl.2 Odcudzenie'!N79+'vl.2 Odcudzenie'!N80+'vl.2 Odcudzenie'!N81+'vl.2 Odcudzenie'!N82+'vl.2 Odcudzenie'!N83</f>
        <v>19600</v>
      </c>
      <c r="O43" s="131"/>
      <c r="P43" s="131"/>
      <c r="Q43" s="131"/>
      <c r="R43" s="131"/>
      <c r="S43" s="131">
        <f>'vl.2 Odcudzenie'!S84</f>
        <v>88.03999999999999</v>
      </c>
      <c r="T43" s="131"/>
      <c r="U43" s="131"/>
      <c r="V43" s="131"/>
      <c r="W43" s="131"/>
    </row>
    <row r="44" spans="1:23" s="28" customFormat="1" ht="12.75" customHeight="1">
      <c r="A44" s="127" t="s">
        <v>65</v>
      </c>
      <c r="B44" s="127"/>
      <c r="C44" s="120" t="s">
        <v>66</v>
      </c>
      <c r="D44" s="120"/>
      <c r="E44" s="120"/>
      <c r="F44" s="120"/>
      <c r="G44" s="120"/>
      <c r="H44" s="120"/>
      <c r="I44" s="120"/>
      <c r="J44" s="120"/>
      <c r="K44" s="120"/>
      <c r="L44" s="129" t="s">
        <v>67</v>
      </c>
      <c r="M44" s="129"/>
      <c r="N44" s="130"/>
      <c r="O44" s="130"/>
      <c r="P44" s="130"/>
      <c r="Q44" s="130"/>
      <c r="R44" s="130"/>
      <c r="S44" s="130"/>
      <c r="T44" s="130"/>
      <c r="U44" s="130"/>
      <c r="V44" s="130"/>
      <c r="W44" s="130"/>
    </row>
    <row r="45" spans="1:23" s="28" customFormat="1" ht="12.75" customHeight="1">
      <c r="A45" s="127" t="s">
        <v>68</v>
      </c>
      <c r="B45" s="127"/>
      <c r="C45" s="120" t="s">
        <v>332</v>
      </c>
      <c r="D45" s="120"/>
      <c r="E45" s="120"/>
      <c r="F45" s="120"/>
      <c r="G45" s="120"/>
      <c r="H45" s="120"/>
      <c r="I45" s="120"/>
      <c r="J45" s="120"/>
      <c r="K45" s="120"/>
      <c r="L45" s="119" t="s">
        <v>64</v>
      </c>
      <c r="M45" s="119"/>
      <c r="N45" s="131">
        <f>'vl.4 Elektronika a stroje'!N21</f>
        <v>1000</v>
      </c>
      <c r="O45" s="131"/>
      <c r="P45" s="131"/>
      <c r="Q45" s="131"/>
      <c r="R45" s="131"/>
      <c r="S45" s="131">
        <f>'vl.4 Elektronika a stroje'!S21</f>
        <v>3.92</v>
      </c>
      <c r="T45" s="131"/>
      <c r="U45" s="131"/>
      <c r="V45" s="131"/>
      <c r="W45" s="131"/>
    </row>
    <row r="46" spans="1:23" s="28" customFormat="1" ht="12.75" customHeight="1">
      <c r="A46" s="127" t="s">
        <v>69</v>
      </c>
      <c r="B46" s="127"/>
      <c r="C46" s="120" t="s">
        <v>70</v>
      </c>
      <c r="D46" s="120"/>
      <c r="E46" s="120"/>
      <c r="F46" s="120"/>
      <c r="G46" s="120"/>
      <c r="H46" s="120"/>
      <c r="I46" s="120"/>
      <c r="J46" s="120"/>
      <c r="K46" s="120"/>
      <c r="L46" s="129" t="s">
        <v>67</v>
      </c>
      <c r="M46" s="129"/>
      <c r="N46" s="130"/>
      <c r="O46" s="130"/>
      <c r="P46" s="130"/>
      <c r="Q46" s="130"/>
      <c r="R46" s="130"/>
      <c r="S46" s="130"/>
      <c r="T46" s="130"/>
      <c r="U46" s="130"/>
      <c r="V46" s="130"/>
      <c r="W46" s="130"/>
    </row>
    <row r="47" spans="1:27" s="28" customFormat="1" ht="12.75" customHeight="1">
      <c r="A47" s="127" t="s">
        <v>71</v>
      </c>
      <c r="B47" s="127"/>
      <c r="C47" s="120" t="s">
        <v>72</v>
      </c>
      <c r="D47" s="120"/>
      <c r="E47" s="120"/>
      <c r="F47" s="120"/>
      <c r="G47" s="120"/>
      <c r="H47" s="120"/>
      <c r="I47" s="120"/>
      <c r="J47" s="120"/>
      <c r="K47" s="120"/>
      <c r="L47" s="119" t="s">
        <v>64</v>
      </c>
      <c r="M47" s="119"/>
      <c r="N47" s="131">
        <f>'vl.6 Sklo'!N28</f>
        <v>100</v>
      </c>
      <c r="O47" s="131"/>
      <c r="P47" s="131"/>
      <c r="Q47" s="131"/>
      <c r="R47" s="131"/>
      <c r="S47" s="131">
        <f>'vl.6 Sklo'!S28</f>
        <v>1.8</v>
      </c>
      <c r="T47" s="131"/>
      <c r="U47" s="131"/>
      <c r="V47" s="131"/>
      <c r="W47" s="131"/>
      <c r="X47" s="4"/>
      <c r="Z47" s="4"/>
      <c r="AA47" s="4"/>
    </row>
    <row r="48" spans="1:23" ht="12.75" customHeight="1">
      <c r="A48" s="127" t="s">
        <v>98</v>
      </c>
      <c r="B48" s="127"/>
      <c r="C48" s="120" t="s">
        <v>74</v>
      </c>
      <c r="D48" s="120"/>
      <c r="E48" s="120"/>
      <c r="F48" s="120"/>
      <c r="G48" s="120"/>
      <c r="H48" s="120"/>
      <c r="I48" s="120"/>
      <c r="J48" s="120"/>
      <c r="K48" s="120"/>
      <c r="L48" s="129" t="s">
        <v>67</v>
      </c>
      <c r="M48" s="129"/>
      <c r="N48" s="130"/>
      <c r="O48" s="130"/>
      <c r="P48" s="130"/>
      <c r="Q48" s="130"/>
      <c r="R48" s="130"/>
      <c r="S48" s="130"/>
      <c r="T48" s="130"/>
      <c r="U48" s="130"/>
      <c r="V48" s="130"/>
      <c r="W48" s="130"/>
    </row>
    <row r="49" spans="1:23" ht="12.75" customHeight="1">
      <c r="A49" s="127" t="s">
        <v>73</v>
      </c>
      <c r="B49" s="127"/>
      <c r="C49" s="120" t="s">
        <v>76</v>
      </c>
      <c r="D49" s="120"/>
      <c r="E49" s="120"/>
      <c r="F49" s="120"/>
      <c r="G49" s="120"/>
      <c r="H49" s="120"/>
      <c r="I49" s="120"/>
      <c r="J49" s="120"/>
      <c r="K49" s="120"/>
      <c r="L49" s="119" t="s">
        <v>64</v>
      </c>
      <c r="M49" s="119"/>
      <c r="N49" s="131">
        <f>'vl.8 Zodpovednost'!N23+'vl.8 Zodpovednost'!N24</f>
        <v>19000</v>
      </c>
      <c r="O49" s="131"/>
      <c r="P49" s="131"/>
      <c r="Q49" s="131"/>
      <c r="R49" s="131"/>
      <c r="S49" s="131">
        <f>'vl.8 Zodpovednost'!S25</f>
        <v>125.2</v>
      </c>
      <c r="T49" s="131"/>
      <c r="U49" s="131"/>
      <c r="V49" s="131"/>
      <c r="W49" s="131"/>
    </row>
    <row r="50" spans="1:23" ht="15" customHeight="1">
      <c r="A50" s="3"/>
      <c r="B50" s="3"/>
      <c r="C50" s="128" t="s">
        <v>172</v>
      </c>
      <c r="D50" s="128"/>
      <c r="E50" s="128"/>
      <c r="F50" s="128"/>
      <c r="G50" s="128"/>
      <c r="H50" s="128"/>
      <c r="I50" s="128"/>
      <c r="J50" s="128"/>
      <c r="K50" s="128"/>
      <c r="L50" s="128"/>
      <c r="M50" s="128"/>
      <c r="N50" s="128"/>
      <c r="O50" s="128"/>
      <c r="P50" s="128"/>
      <c r="Q50" s="128"/>
      <c r="R50" s="128"/>
      <c r="S50" s="124">
        <f>S42+S43+S45+S47+S49</f>
        <v>1020.9999999999998</v>
      </c>
      <c r="T50" s="124"/>
      <c r="U50" s="124"/>
      <c r="V50" s="124"/>
      <c r="W50" s="124"/>
    </row>
    <row r="51" spans="1:23" ht="12.75" customHeight="1">
      <c r="A51" s="3"/>
      <c r="B51" s="3"/>
      <c r="C51" s="3"/>
      <c r="D51" s="3"/>
      <c r="E51" s="3"/>
      <c r="F51" s="3"/>
      <c r="G51" s="3"/>
      <c r="H51" s="3"/>
      <c r="I51" s="3"/>
      <c r="J51" s="3"/>
      <c r="K51" s="3"/>
      <c r="L51" s="3"/>
      <c r="M51" s="3"/>
      <c r="N51" s="3"/>
      <c r="O51" s="3"/>
      <c r="P51" s="3"/>
      <c r="Q51" s="3"/>
      <c r="R51" s="3"/>
      <c r="S51" s="3"/>
      <c r="T51" s="3"/>
      <c r="U51" s="3"/>
      <c r="V51" s="3"/>
      <c r="W51" s="3"/>
    </row>
    <row r="52" spans="1:25" ht="12.75" customHeight="1">
      <c r="A52" s="30" t="s">
        <v>77</v>
      </c>
      <c r="B52" s="3"/>
      <c r="C52" s="3"/>
      <c r="D52" s="3"/>
      <c r="E52" s="3"/>
      <c r="F52" s="3"/>
      <c r="G52" s="3"/>
      <c r="H52" s="3"/>
      <c r="I52" s="3"/>
      <c r="J52" s="3"/>
      <c r="K52" s="3"/>
      <c r="L52" s="3"/>
      <c r="M52" s="3"/>
      <c r="N52" s="3"/>
      <c r="O52" s="3"/>
      <c r="P52" s="3"/>
      <c r="Q52" s="3"/>
      <c r="R52" s="3"/>
      <c r="S52" s="3"/>
      <c r="T52" s="3"/>
      <c r="U52" s="3"/>
      <c r="V52" s="3"/>
      <c r="W52" s="3"/>
      <c r="Y52" s="31"/>
    </row>
    <row r="53" spans="1:23" ht="12.75" customHeight="1">
      <c r="A53" s="125" t="s">
        <v>123</v>
      </c>
      <c r="B53" s="125"/>
      <c r="C53" s="125"/>
      <c r="D53" s="125"/>
      <c r="E53" s="125"/>
      <c r="F53" s="125"/>
      <c r="G53" s="125"/>
      <c r="H53" s="125"/>
      <c r="I53" s="125"/>
      <c r="J53" s="125"/>
      <c r="K53" s="125"/>
      <c r="L53" s="125"/>
      <c r="M53" s="125"/>
      <c r="N53" s="125"/>
      <c r="O53" s="125"/>
      <c r="P53" s="125"/>
      <c r="Q53" s="125"/>
      <c r="R53" s="125"/>
      <c r="S53" s="125"/>
      <c r="T53" s="125"/>
      <c r="U53" s="125"/>
      <c r="V53" s="125"/>
      <c r="W53" s="125"/>
    </row>
    <row r="54" spans="1:23" ht="12.75" customHeight="1">
      <c r="A54" s="118" t="s">
        <v>84</v>
      </c>
      <c r="B54" s="118"/>
      <c r="C54" s="118"/>
      <c r="D54" s="118"/>
      <c r="E54" s="118"/>
      <c r="F54" s="118"/>
      <c r="G54" s="118" t="s">
        <v>78</v>
      </c>
      <c r="H54" s="118"/>
      <c r="I54" s="118"/>
      <c r="J54" s="118"/>
      <c r="K54" s="118"/>
      <c r="L54" s="118"/>
      <c r="M54" s="118"/>
      <c r="N54" s="118"/>
      <c r="O54" s="118"/>
      <c r="P54" s="118"/>
      <c r="Q54" s="118"/>
      <c r="R54" s="118"/>
      <c r="S54" s="118"/>
      <c r="T54" s="118"/>
      <c r="U54" s="118"/>
      <c r="V54" s="118"/>
      <c r="W54" s="118"/>
    </row>
    <row r="55" spans="1:23" ht="12.75" customHeight="1">
      <c r="A55" s="118" t="s">
        <v>85</v>
      </c>
      <c r="B55" s="118"/>
      <c r="C55" s="118"/>
      <c r="D55" s="118"/>
      <c r="E55" s="118"/>
      <c r="F55" s="118"/>
      <c r="G55" s="118" t="s">
        <v>79</v>
      </c>
      <c r="H55" s="118"/>
      <c r="I55" s="118"/>
      <c r="J55" s="118"/>
      <c r="K55" s="118"/>
      <c r="L55" s="118"/>
      <c r="M55" s="118"/>
      <c r="N55" s="118"/>
      <c r="O55" s="118"/>
      <c r="P55" s="118"/>
      <c r="Q55" s="118"/>
      <c r="R55" s="118"/>
      <c r="S55" s="118"/>
      <c r="T55" s="118"/>
      <c r="U55" s="118"/>
      <c r="V55" s="118"/>
      <c r="W55" s="118"/>
    </row>
    <row r="56" spans="1:23" ht="12.75" customHeight="1">
      <c r="A56" s="118" t="s">
        <v>86</v>
      </c>
      <c r="B56" s="118"/>
      <c r="C56" s="118"/>
      <c r="D56" s="118"/>
      <c r="E56" s="118"/>
      <c r="F56" s="118"/>
      <c r="G56" s="118">
        <v>3558</v>
      </c>
      <c r="H56" s="118"/>
      <c r="I56" s="118"/>
      <c r="J56" s="118"/>
      <c r="K56" s="118"/>
      <c r="L56" s="118"/>
      <c r="M56" s="118"/>
      <c r="N56" s="118"/>
      <c r="O56" s="118"/>
      <c r="P56" s="118"/>
      <c r="Q56" s="118"/>
      <c r="R56" s="118"/>
      <c r="S56" s="118"/>
      <c r="T56" s="118"/>
      <c r="U56" s="118"/>
      <c r="V56" s="118"/>
      <c r="W56" s="118"/>
    </row>
    <row r="57" spans="1:23" ht="12.75" customHeight="1">
      <c r="A57" s="118" t="s">
        <v>87</v>
      </c>
      <c r="B57" s="118"/>
      <c r="C57" s="118"/>
      <c r="D57" s="118"/>
      <c r="E57" s="118"/>
      <c r="F57" s="118"/>
      <c r="G57" s="118" t="str">
        <f>LEFT(AA5,2)&amp;4&amp;(RIGHT(AA5,LEN(AA5)-5))</f>
        <v>11410225</v>
      </c>
      <c r="H57" s="118"/>
      <c r="I57" s="118"/>
      <c r="J57" s="118"/>
      <c r="K57" s="118"/>
      <c r="L57" s="118"/>
      <c r="M57" s="118"/>
      <c r="N57" s="118"/>
      <c r="O57" s="118"/>
      <c r="P57" s="118"/>
      <c r="Q57" s="118"/>
      <c r="R57" s="118"/>
      <c r="S57" s="118"/>
      <c r="T57" s="118"/>
      <c r="U57" s="118"/>
      <c r="V57" s="118"/>
      <c r="W57" s="118"/>
    </row>
    <row r="58" spans="1:23" ht="12.75" customHeight="1">
      <c r="A58" s="3"/>
      <c r="B58" s="3"/>
      <c r="C58" s="3"/>
      <c r="D58" s="3"/>
      <c r="E58" s="3"/>
      <c r="F58" s="3"/>
      <c r="G58" s="3"/>
      <c r="H58" s="3"/>
      <c r="I58" s="3"/>
      <c r="J58" s="3"/>
      <c r="K58" s="3"/>
      <c r="L58" s="3"/>
      <c r="M58" s="3"/>
      <c r="N58" s="3"/>
      <c r="O58" s="3"/>
      <c r="P58" s="3"/>
      <c r="Q58" s="3"/>
      <c r="R58" s="3"/>
      <c r="S58" s="3"/>
      <c r="T58" s="3"/>
      <c r="U58" s="3"/>
      <c r="V58" s="3"/>
      <c r="W58" s="3"/>
    </row>
    <row r="59" spans="1:23" ht="12.75" customHeight="1">
      <c r="A59" s="32" t="s">
        <v>88</v>
      </c>
      <c r="B59" s="32"/>
      <c r="C59" s="32"/>
      <c r="D59" s="32"/>
      <c r="E59" s="32"/>
      <c r="F59" s="32"/>
      <c r="G59" s="32"/>
      <c r="H59" s="32"/>
      <c r="I59" s="32"/>
      <c r="J59" s="32"/>
      <c r="K59" s="32"/>
      <c r="L59" s="32"/>
      <c r="M59" s="32"/>
      <c r="N59" s="32"/>
      <c r="O59" s="32"/>
      <c r="P59" s="32"/>
      <c r="Q59" s="32"/>
      <c r="R59" s="32"/>
      <c r="S59" s="32"/>
      <c r="T59" s="32"/>
      <c r="U59" s="32"/>
      <c r="V59" s="32"/>
      <c r="W59" s="32"/>
    </row>
    <row r="60" spans="1:23" ht="12.75" customHeight="1">
      <c r="A60" s="3"/>
      <c r="B60" s="3"/>
      <c r="C60" s="3"/>
      <c r="D60" s="3"/>
      <c r="E60" s="33" t="s">
        <v>80</v>
      </c>
      <c r="F60" s="121">
        <f>S50/4</f>
        <v>255.24999999999994</v>
      </c>
      <c r="G60" s="121"/>
      <c r="H60" s="121"/>
      <c r="I60" s="121"/>
      <c r="J60" s="121"/>
      <c r="K60" s="121"/>
      <c r="L60" s="3" t="s">
        <v>342</v>
      </c>
      <c r="M60" s="34"/>
      <c r="N60" s="34"/>
      <c r="O60" s="35"/>
      <c r="P60" s="35"/>
      <c r="Q60" s="35"/>
      <c r="R60" s="35"/>
      <c r="S60" s="35"/>
      <c r="T60" s="35"/>
      <c r="U60" s="35"/>
      <c r="V60" s="35"/>
      <c r="W60" s="35"/>
    </row>
    <row r="61" spans="1:23" ht="12.75" customHeight="1">
      <c r="A61" s="3"/>
      <c r="B61" s="3"/>
      <c r="C61" s="3"/>
      <c r="D61" s="3"/>
      <c r="E61" s="33" t="s">
        <v>80</v>
      </c>
      <c r="F61" s="121">
        <f>S50/4</f>
        <v>255.24999999999994</v>
      </c>
      <c r="G61" s="121"/>
      <c r="H61" s="121"/>
      <c r="I61" s="121"/>
      <c r="J61" s="121"/>
      <c r="K61" s="121"/>
      <c r="L61" s="3" t="s">
        <v>343</v>
      </c>
      <c r="M61" s="34"/>
      <c r="N61" s="34"/>
      <c r="O61" s="35"/>
      <c r="P61" s="35"/>
      <c r="Q61" s="35"/>
      <c r="R61" s="35"/>
      <c r="S61" s="35"/>
      <c r="T61" s="35"/>
      <c r="U61" s="35"/>
      <c r="V61" s="35"/>
      <c r="W61" s="35"/>
    </row>
    <row r="62" spans="1:23" ht="12.75" customHeight="1">
      <c r="A62" s="3"/>
      <c r="B62" s="3"/>
      <c r="C62" s="3"/>
      <c r="D62" s="3"/>
      <c r="E62" s="33" t="s">
        <v>80</v>
      </c>
      <c r="F62" s="121">
        <f>S50/4</f>
        <v>255.24999999999994</v>
      </c>
      <c r="G62" s="121"/>
      <c r="H62" s="121"/>
      <c r="I62" s="121"/>
      <c r="J62" s="121"/>
      <c r="K62" s="121"/>
      <c r="L62" s="3" t="s">
        <v>344</v>
      </c>
      <c r="M62" s="34"/>
      <c r="N62" s="34"/>
      <c r="O62" s="35"/>
      <c r="P62" s="35"/>
      <c r="Q62" s="35"/>
      <c r="R62" s="35"/>
      <c r="S62" s="35"/>
      <c r="T62" s="35"/>
      <c r="U62" s="35"/>
      <c r="V62" s="35"/>
      <c r="W62" s="35"/>
    </row>
    <row r="63" spans="1:23" ht="12.75" customHeight="1">
      <c r="A63" s="3"/>
      <c r="B63" s="3"/>
      <c r="C63" s="3"/>
      <c r="D63" s="3"/>
      <c r="E63" s="33" t="s">
        <v>80</v>
      </c>
      <c r="F63" s="121">
        <f>S50/4</f>
        <v>255.24999999999994</v>
      </c>
      <c r="G63" s="121"/>
      <c r="H63" s="121"/>
      <c r="I63" s="121"/>
      <c r="J63" s="121"/>
      <c r="K63" s="121"/>
      <c r="L63" s="3" t="s">
        <v>345</v>
      </c>
      <c r="M63" s="34"/>
      <c r="N63" s="34"/>
      <c r="O63" s="35"/>
      <c r="P63" s="35"/>
      <c r="Q63" s="35"/>
      <c r="R63" s="35"/>
      <c r="S63" s="35"/>
      <c r="T63" s="35"/>
      <c r="U63" s="35"/>
      <c r="V63" s="35"/>
      <c r="W63" s="35"/>
    </row>
    <row r="64" spans="1:23" ht="12.75" customHeight="1">
      <c r="A64" s="3"/>
      <c r="B64" s="3"/>
      <c r="C64" s="3"/>
      <c r="D64" s="3"/>
      <c r="E64" s="33"/>
      <c r="F64" s="36"/>
      <c r="G64" s="36"/>
      <c r="H64" s="36"/>
      <c r="I64" s="36"/>
      <c r="J64" s="36"/>
      <c r="K64" s="36"/>
      <c r="L64" s="3"/>
      <c r="M64" s="34"/>
      <c r="N64" s="34"/>
      <c r="O64" s="35"/>
      <c r="P64" s="35"/>
      <c r="Q64" s="35"/>
      <c r="R64" s="35"/>
      <c r="S64" s="35"/>
      <c r="T64" s="35"/>
      <c r="U64" s="35"/>
      <c r="V64" s="35"/>
      <c r="W64" s="35"/>
    </row>
    <row r="65" spans="1:23" ht="12.75" customHeight="1">
      <c r="A65" s="18" t="s">
        <v>65</v>
      </c>
      <c r="B65" s="122" t="str">
        <f>"Alikvótne poistné za obdobie od "&amp;TEXT(AA6,"dd.mm.yyyy")&amp;" do "&amp;TEXT(VLOOKUP(AD17,AB20:AC23,2),"dd.mm.yyyy")&amp;" vo výške "&amp;AD18&amp;" EUR je splatné "&amp;TEXT(AA6+5,"dd.mm.yyyy")&amp;"."</f>
        <v>Alikvótne poistné za obdobie od 01.01.2013 do 31.03.2013 vo výške 255,25 EUR je splatné 06.01.2013.</v>
      </c>
      <c r="C65" s="122"/>
      <c r="D65" s="122"/>
      <c r="E65" s="122"/>
      <c r="F65" s="122"/>
      <c r="G65" s="122"/>
      <c r="H65" s="122"/>
      <c r="I65" s="122"/>
      <c r="J65" s="122"/>
      <c r="K65" s="122"/>
      <c r="L65" s="122"/>
      <c r="M65" s="122"/>
      <c r="N65" s="122"/>
      <c r="O65" s="122"/>
      <c r="P65" s="122"/>
      <c r="Q65" s="122"/>
      <c r="R65" s="122"/>
      <c r="S65" s="122"/>
      <c r="T65" s="122"/>
      <c r="U65" s="122"/>
      <c r="V65" s="122"/>
      <c r="W65" s="122"/>
    </row>
    <row r="66" spans="1:27" ht="14.25">
      <c r="A66" s="3"/>
      <c r="B66" s="3"/>
      <c r="C66" s="3"/>
      <c r="D66" s="3"/>
      <c r="E66" s="3"/>
      <c r="F66" s="3"/>
      <c r="G66" s="3"/>
      <c r="H66" s="3"/>
      <c r="I66" s="3"/>
      <c r="J66" s="3"/>
      <c r="K66" s="3"/>
      <c r="L66" s="3"/>
      <c r="M66" s="3"/>
      <c r="N66" s="3"/>
      <c r="O66" s="3"/>
      <c r="P66" s="3"/>
      <c r="Q66" s="3"/>
      <c r="R66" s="3"/>
      <c r="S66" s="3"/>
      <c r="T66" s="3"/>
      <c r="U66" s="3"/>
      <c r="V66" s="3"/>
      <c r="W66" s="3"/>
      <c r="X66" s="37"/>
      <c r="Z66" s="37"/>
      <c r="AA66" s="37"/>
    </row>
    <row r="67" spans="1:27" ht="15">
      <c r="A67" s="30" t="s">
        <v>81</v>
      </c>
      <c r="B67" s="3"/>
      <c r="C67" s="38"/>
      <c r="D67" s="3"/>
      <c r="E67" s="3"/>
      <c r="F67" s="3"/>
      <c r="G67" s="3"/>
      <c r="H67" s="3"/>
      <c r="I67" s="3"/>
      <c r="J67" s="3"/>
      <c r="K67" s="3"/>
      <c r="L67" s="3"/>
      <c r="M67" s="3"/>
      <c r="N67" s="3"/>
      <c r="O67" s="3"/>
      <c r="P67" s="3"/>
      <c r="Q67" s="3"/>
      <c r="R67" s="3"/>
      <c r="S67" s="3"/>
      <c r="T67" s="3"/>
      <c r="U67" s="3"/>
      <c r="V67" s="3"/>
      <c r="W67" s="3"/>
      <c r="X67" s="37"/>
      <c r="Z67" s="37"/>
      <c r="AA67" s="37"/>
    </row>
    <row r="68" spans="1:26" s="37" customFormat="1" ht="25.5" customHeight="1">
      <c r="A68" s="117" t="s">
        <v>89</v>
      </c>
      <c r="B68" s="117"/>
      <c r="C68" s="117"/>
      <c r="D68" s="117"/>
      <c r="E68" s="117"/>
      <c r="F68" s="117"/>
      <c r="G68" s="117"/>
      <c r="H68" s="117"/>
      <c r="I68" s="117"/>
      <c r="J68" s="117"/>
      <c r="K68" s="117"/>
      <c r="L68" s="117"/>
      <c r="M68" s="117"/>
      <c r="N68" s="117"/>
      <c r="O68" s="117"/>
      <c r="P68" s="117"/>
      <c r="Q68" s="117"/>
      <c r="R68" s="117"/>
      <c r="S68" s="117"/>
      <c r="T68" s="117"/>
      <c r="U68" s="117"/>
      <c r="V68" s="117"/>
      <c r="W68" s="117"/>
      <c r="Y68" s="4"/>
      <c r="Z68" s="39"/>
    </row>
    <row r="69" spans="1:26" s="37" customFormat="1" ht="12.75" customHeight="1">
      <c r="A69" s="38"/>
      <c r="B69" s="38"/>
      <c r="C69" s="3"/>
      <c r="D69" s="3"/>
      <c r="E69" s="3"/>
      <c r="F69" s="3"/>
      <c r="G69" s="3"/>
      <c r="H69" s="3"/>
      <c r="I69" s="3"/>
      <c r="J69" s="3"/>
      <c r="K69" s="3"/>
      <c r="L69" s="3"/>
      <c r="M69" s="3"/>
      <c r="N69" s="3"/>
      <c r="O69" s="3"/>
      <c r="P69" s="3"/>
      <c r="Q69" s="3"/>
      <c r="R69" s="3"/>
      <c r="S69" s="3"/>
      <c r="T69" s="3"/>
      <c r="U69" s="3"/>
      <c r="V69" s="3"/>
      <c r="W69" s="3"/>
      <c r="Z69" s="39"/>
    </row>
    <row r="70" spans="1:26" s="37" customFormat="1" ht="12.75" customHeight="1">
      <c r="A70" s="30" t="s">
        <v>82</v>
      </c>
      <c r="B70" s="3"/>
      <c r="C70" s="3"/>
      <c r="D70" s="3"/>
      <c r="E70" s="3"/>
      <c r="F70" s="33"/>
      <c r="G70" s="32"/>
      <c r="H70" s="3"/>
      <c r="I70" s="3"/>
      <c r="J70" s="3"/>
      <c r="K70" s="3"/>
      <c r="L70" s="3"/>
      <c r="M70" s="3"/>
      <c r="N70" s="3"/>
      <c r="O70" s="3"/>
      <c r="P70" s="3"/>
      <c r="Q70" s="3"/>
      <c r="R70" s="3"/>
      <c r="S70" s="3"/>
      <c r="T70" s="3"/>
      <c r="U70" s="3"/>
      <c r="V70" s="3"/>
      <c r="W70" s="3"/>
      <c r="Z70" s="40"/>
    </row>
    <row r="71" spans="1:23" s="37" customFormat="1" ht="51" customHeight="1">
      <c r="A71" s="41" t="s">
        <v>59</v>
      </c>
      <c r="B71" s="122" t="s">
        <v>105</v>
      </c>
      <c r="C71" s="122"/>
      <c r="D71" s="122"/>
      <c r="E71" s="122"/>
      <c r="F71" s="122"/>
      <c r="G71" s="122"/>
      <c r="H71" s="122"/>
      <c r="I71" s="122"/>
      <c r="J71" s="122"/>
      <c r="K71" s="122"/>
      <c r="L71" s="122"/>
      <c r="M71" s="122"/>
      <c r="N71" s="122"/>
      <c r="O71" s="122"/>
      <c r="P71" s="122"/>
      <c r="Q71" s="122"/>
      <c r="R71" s="122"/>
      <c r="S71" s="122"/>
      <c r="T71" s="122"/>
      <c r="U71" s="122"/>
      <c r="V71" s="122"/>
      <c r="W71" s="122"/>
    </row>
    <row r="72" spans="1:23" s="37" customFormat="1" ht="12.75" customHeight="1">
      <c r="A72" s="41" t="s">
        <v>62</v>
      </c>
      <c r="B72" s="122" t="s">
        <v>90</v>
      </c>
      <c r="C72" s="122"/>
      <c r="D72" s="122"/>
      <c r="E72" s="122"/>
      <c r="F72" s="122"/>
      <c r="G72" s="122"/>
      <c r="H72" s="122"/>
      <c r="I72" s="122"/>
      <c r="J72" s="122"/>
      <c r="K72" s="122"/>
      <c r="L72" s="122"/>
      <c r="M72" s="122"/>
      <c r="N72" s="122"/>
      <c r="O72" s="122"/>
      <c r="P72" s="122"/>
      <c r="Q72" s="122"/>
      <c r="R72" s="122"/>
      <c r="S72" s="122"/>
      <c r="T72" s="122"/>
      <c r="U72" s="122"/>
      <c r="V72" s="122"/>
      <c r="W72" s="122"/>
    </row>
    <row r="73" spans="1:26" s="37" customFormat="1" ht="24.75" customHeight="1">
      <c r="A73" s="3"/>
      <c r="B73" s="122" t="s">
        <v>91</v>
      </c>
      <c r="C73" s="122"/>
      <c r="D73" s="122"/>
      <c r="E73" s="122"/>
      <c r="F73" s="122"/>
      <c r="G73" s="122"/>
      <c r="H73" s="122"/>
      <c r="I73" s="122"/>
      <c r="J73" s="122"/>
      <c r="K73" s="122"/>
      <c r="L73" s="122"/>
      <c r="M73" s="122"/>
      <c r="N73" s="122"/>
      <c r="O73" s="122"/>
      <c r="P73" s="122"/>
      <c r="Q73" s="122"/>
      <c r="R73" s="122"/>
      <c r="S73" s="122"/>
      <c r="T73" s="122"/>
      <c r="U73" s="122"/>
      <c r="V73" s="122"/>
      <c r="W73" s="122"/>
      <c r="Z73" s="42"/>
    </row>
    <row r="74" spans="1:26" s="37" customFormat="1" ht="12.75" customHeight="1">
      <c r="A74" s="38"/>
      <c r="B74" s="43" t="s">
        <v>99</v>
      </c>
      <c r="C74" s="3"/>
      <c r="D74" s="3"/>
      <c r="E74" s="3"/>
      <c r="F74" s="3"/>
      <c r="G74" s="3"/>
      <c r="H74" s="3"/>
      <c r="I74" s="3"/>
      <c r="J74" s="3"/>
      <c r="K74" s="3"/>
      <c r="L74" s="38"/>
      <c r="M74" s="38"/>
      <c r="N74" s="38"/>
      <c r="O74" s="38"/>
      <c r="P74" s="38"/>
      <c r="Q74" s="38"/>
      <c r="R74" s="38"/>
      <c r="S74" s="38"/>
      <c r="T74" s="38"/>
      <c r="U74" s="38"/>
      <c r="V74" s="38"/>
      <c r="W74" s="38"/>
      <c r="Z74" s="42"/>
    </row>
    <row r="75" spans="1:26" s="37" customFormat="1" ht="12.75" customHeight="1">
      <c r="A75" s="38"/>
      <c r="B75" s="32" t="s">
        <v>100</v>
      </c>
      <c r="C75" s="3"/>
      <c r="D75" s="3"/>
      <c r="E75" s="3"/>
      <c r="F75" s="3"/>
      <c r="G75" s="3"/>
      <c r="H75" s="3"/>
      <c r="I75" s="3"/>
      <c r="J75" s="3"/>
      <c r="K75" s="3"/>
      <c r="L75" s="38"/>
      <c r="M75" s="38"/>
      <c r="N75" s="38"/>
      <c r="O75" s="38"/>
      <c r="P75" s="38"/>
      <c r="Q75" s="38"/>
      <c r="R75" s="38"/>
      <c r="S75" s="38"/>
      <c r="T75" s="38"/>
      <c r="U75" s="38"/>
      <c r="V75" s="38"/>
      <c r="W75" s="38"/>
      <c r="Z75" s="42"/>
    </row>
    <row r="76" spans="1:26" s="37" customFormat="1" ht="12.75" customHeight="1">
      <c r="A76" s="38"/>
      <c r="B76" s="32" t="s">
        <v>101</v>
      </c>
      <c r="C76" s="3"/>
      <c r="D76" s="3"/>
      <c r="E76" s="3"/>
      <c r="F76" s="3"/>
      <c r="G76" s="3"/>
      <c r="H76" s="3"/>
      <c r="I76" s="3"/>
      <c r="J76" s="3"/>
      <c r="K76" s="3"/>
      <c r="L76" s="38"/>
      <c r="M76" s="38"/>
      <c r="N76" s="38"/>
      <c r="O76" s="38"/>
      <c r="P76" s="38"/>
      <c r="Q76" s="38"/>
      <c r="R76" s="38"/>
      <c r="S76" s="38"/>
      <c r="T76" s="38"/>
      <c r="U76" s="38"/>
      <c r="V76" s="38"/>
      <c r="W76" s="38"/>
      <c r="Z76" s="39"/>
    </row>
    <row r="77" spans="1:26" s="37" customFormat="1" ht="12.75" customHeight="1">
      <c r="A77" s="38"/>
      <c r="B77" s="32" t="s">
        <v>102</v>
      </c>
      <c r="C77" s="3"/>
      <c r="D77" s="3"/>
      <c r="E77" s="3"/>
      <c r="F77" s="3"/>
      <c r="G77" s="3"/>
      <c r="H77" s="3"/>
      <c r="I77" s="3"/>
      <c r="J77" s="3"/>
      <c r="K77" s="3"/>
      <c r="L77" s="38"/>
      <c r="M77" s="38"/>
      <c r="N77" s="38"/>
      <c r="O77" s="38"/>
      <c r="P77" s="38"/>
      <c r="Q77" s="38"/>
      <c r="R77" s="38"/>
      <c r="S77" s="38"/>
      <c r="T77" s="38"/>
      <c r="U77" s="38"/>
      <c r="V77" s="38"/>
      <c r="W77" s="38"/>
      <c r="Z77" s="39"/>
    </row>
    <row r="78" spans="1:26" s="37" customFormat="1" ht="12.75" customHeight="1">
      <c r="A78" s="38"/>
      <c r="B78" s="32" t="s">
        <v>103</v>
      </c>
      <c r="C78" s="3"/>
      <c r="D78" s="3"/>
      <c r="E78" s="3"/>
      <c r="F78" s="3"/>
      <c r="G78" s="3"/>
      <c r="H78" s="3"/>
      <c r="I78" s="3"/>
      <c r="J78" s="3"/>
      <c r="K78" s="3"/>
      <c r="L78" s="38"/>
      <c r="M78" s="38"/>
      <c r="N78" s="38"/>
      <c r="O78" s="38"/>
      <c r="P78" s="38"/>
      <c r="Q78" s="38"/>
      <c r="R78" s="38"/>
      <c r="S78" s="38"/>
      <c r="T78" s="38"/>
      <c r="U78" s="38"/>
      <c r="V78" s="38"/>
      <c r="W78" s="38"/>
      <c r="Z78" s="39"/>
    </row>
    <row r="79" spans="1:23" s="37" customFormat="1" ht="12.75" customHeight="1">
      <c r="A79" s="38" t="s">
        <v>65</v>
      </c>
      <c r="B79" s="112" t="s">
        <v>92</v>
      </c>
      <c r="C79" s="112"/>
      <c r="D79" s="112"/>
      <c r="E79" s="112"/>
      <c r="F79" s="112"/>
      <c r="G79" s="112"/>
      <c r="H79" s="112"/>
      <c r="I79" s="112"/>
      <c r="J79" s="112"/>
      <c r="K79" s="112"/>
      <c r="L79" s="112"/>
      <c r="M79" s="112"/>
      <c r="N79" s="112"/>
      <c r="O79" s="112"/>
      <c r="P79" s="112"/>
      <c r="Q79" s="112"/>
      <c r="R79" s="112"/>
      <c r="S79" s="112"/>
      <c r="T79" s="112"/>
      <c r="U79" s="112"/>
      <c r="V79" s="112"/>
      <c r="W79" s="112"/>
    </row>
    <row r="80" spans="1:23" s="37" customFormat="1" ht="24.75" customHeight="1">
      <c r="A80" s="44"/>
      <c r="B80" s="122" t="s">
        <v>96</v>
      </c>
      <c r="C80" s="122"/>
      <c r="D80" s="122"/>
      <c r="E80" s="122"/>
      <c r="F80" s="122"/>
      <c r="G80" s="122"/>
      <c r="H80" s="122"/>
      <c r="I80" s="122"/>
      <c r="J80" s="122"/>
      <c r="K80" s="122"/>
      <c r="L80" s="122"/>
      <c r="M80" s="122"/>
      <c r="N80" s="122"/>
      <c r="O80" s="122"/>
      <c r="P80" s="122"/>
      <c r="Q80" s="122"/>
      <c r="R80" s="122"/>
      <c r="S80" s="122"/>
      <c r="T80" s="122"/>
      <c r="U80" s="122"/>
      <c r="V80" s="122"/>
      <c r="W80" s="122"/>
    </row>
    <row r="81" spans="1:23" s="37" customFormat="1" ht="12.75" customHeight="1">
      <c r="A81" s="38" t="s">
        <v>68</v>
      </c>
      <c r="B81" s="112" t="s">
        <v>93</v>
      </c>
      <c r="C81" s="112"/>
      <c r="D81" s="112"/>
      <c r="E81" s="112"/>
      <c r="F81" s="112"/>
      <c r="G81" s="112"/>
      <c r="H81" s="112"/>
      <c r="I81" s="112"/>
      <c r="J81" s="112"/>
      <c r="K81" s="112"/>
      <c r="L81" s="112"/>
      <c r="M81" s="112"/>
      <c r="N81" s="112"/>
      <c r="O81" s="112"/>
      <c r="P81" s="112"/>
      <c r="Q81" s="112"/>
      <c r="R81" s="112"/>
      <c r="S81" s="112"/>
      <c r="T81" s="112"/>
      <c r="U81" s="112"/>
      <c r="V81" s="112"/>
      <c r="W81" s="112"/>
    </row>
    <row r="82" spans="1:23" s="37" customFormat="1" ht="24.75" customHeight="1">
      <c r="A82" s="38"/>
      <c r="B82" s="122" t="s">
        <v>95</v>
      </c>
      <c r="C82" s="122"/>
      <c r="D82" s="122"/>
      <c r="E82" s="122"/>
      <c r="F82" s="122"/>
      <c r="G82" s="122"/>
      <c r="H82" s="122"/>
      <c r="I82" s="122"/>
      <c r="J82" s="122"/>
      <c r="K82" s="122"/>
      <c r="L82" s="122"/>
      <c r="M82" s="122"/>
      <c r="N82" s="122"/>
      <c r="O82" s="122"/>
      <c r="P82" s="122"/>
      <c r="Q82" s="122"/>
      <c r="R82" s="122"/>
      <c r="S82" s="122"/>
      <c r="T82" s="122"/>
      <c r="U82" s="122"/>
      <c r="V82" s="122"/>
      <c r="W82" s="122"/>
    </row>
    <row r="83" spans="1:23" s="37" customFormat="1" ht="12.75" customHeight="1">
      <c r="A83" s="45" t="s">
        <v>69</v>
      </c>
      <c r="B83" s="113" t="s">
        <v>94</v>
      </c>
      <c r="C83" s="113"/>
      <c r="D83" s="113"/>
      <c r="E83" s="113"/>
      <c r="F83" s="113"/>
      <c r="G83" s="113"/>
      <c r="H83" s="113"/>
      <c r="I83" s="113"/>
      <c r="J83" s="113"/>
      <c r="K83" s="113"/>
      <c r="L83" s="113"/>
      <c r="M83" s="113"/>
      <c r="N83" s="113"/>
      <c r="O83" s="113"/>
      <c r="P83" s="113"/>
      <c r="Q83" s="113"/>
      <c r="R83" s="113"/>
      <c r="S83" s="113"/>
      <c r="T83" s="113"/>
      <c r="U83" s="113"/>
      <c r="V83" s="113"/>
      <c r="W83" s="113"/>
    </row>
    <row r="84" spans="1:23" s="37" customFormat="1" ht="24.75" customHeight="1">
      <c r="A84" s="18" t="s">
        <v>71</v>
      </c>
      <c r="B84" s="122" t="s">
        <v>97</v>
      </c>
      <c r="C84" s="122"/>
      <c r="D84" s="122"/>
      <c r="E84" s="122"/>
      <c r="F84" s="122"/>
      <c r="G84" s="122"/>
      <c r="H84" s="122"/>
      <c r="I84" s="122"/>
      <c r="J84" s="122"/>
      <c r="K84" s="122"/>
      <c r="L84" s="122"/>
      <c r="M84" s="122"/>
      <c r="N84" s="122"/>
      <c r="O84" s="122"/>
      <c r="P84" s="122"/>
      <c r="Q84" s="122"/>
      <c r="R84" s="122"/>
      <c r="S84" s="122"/>
      <c r="T84" s="122"/>
      <c r="U84" s="122"/>
      <c r="V84" s="122"/>
      <c r="W84" s="122"/>
    </row>
    <row r="85" spans="1:23" s="37" customFormat="1" ht="37.5" customHeight="1">
      <c r="A85" s="18" t="s">
        <v>98</v>
      </c>
      <c r="B85" s="122" t="s">
        <v>106</v>
      </c>
      <c r="C85" s="122"/>
      <c r="D85" s="122"/>
      <c r="E85" s="122"/>
      <c r="F85" s="122"/>
      <c r="G85" s="122"/>
      <c r="H85" s="122"/>
      <c r="I85" s="122"/>
      <c r="J85" s="122"/>
      <c r="K85" s="122"/>
      <c r="L85" s="122"/>
      <c r="M85" s="122"/>
      <c r="N85" s="122"/>
      <c r="O85" s="122"/>
      <c r="P85" s="122"/>
      <c r="Q85" s="122"/>
      <c r="R85" s="122"/>
      <c r="S85" s="122"/>
      <c r="T85" s="122"/>
      <c r="U85" s="122"/>
      <c r="V85" s="122"/>
      <c r="W85" s="122"/>
    </row>
    <row r="86" spans="1:23" s="37" customFormat="1" ht="12.75" customHeight="1">
      <c r="A86" s="18" t="s">
        <v>73</v>
      </c>
      <c r="B86" s="125" t="s">
        <v>3</v>
      </c>
      <c r="C86" s="125"/>
      <c r="D86" s="125"/>
      <c r="E86" s="125"/>
      <c r="F86" s="125"/>
      <c r="G86" s="125"/>
      <c r="H86" s="125"/>
      <c r="I86" s="125"/>
      <c r="J86" s="125"/>
      <c r="K86" s="125"/>
      <c r="L86" s="125"/>
      <c r="M86" s="125"/>
      <c r="N86" s="125"/>
      <c r="O86" s="125"/>
      <c r="P86" s="125"/>
      <c r="Q86" s="125"/>
      <c r="R86" s="125"/>
      <c r="S86" s="125"/>
      <c r="T86" s="125"/>
      <c r="U86" s="125"/>
      <c r="V86" s="125"/>
      <c r="W86" s="125"/>
    </row>
    <row r="87" spans="1:23" s="37" customFormat="1" ht="26.25" customHeight="1">
      <c r="A87" s="18" t="s">
        <v>75</v>
      </c>
      <c r="B87" s="122" t="s">
        <v>110</v>
      </c>
      <c r="C87" s="122"/>
      <c r="D87" s="122"/>
      <c r="E87" s="122"/>
      <c r="F87" s="122"/>
      <c r="G87" s="122"/>
      <c r="H87" s="122"/>
      <c r="I87" s="122"/>
      <c r="J87" s="122"/>
      <c r="K87" s="122"/>
      <c r="L87" s="122"/>
      <c r="M87" s="122"/>
      <c r="N87" s="122"/>
      <c r="O87" s="122"/>
      <c r="P87" s="122"/>
      <c r="Q87" s="122"/>
      <c r="R87" s="122"/>
      <c r="S87" s="122"/>
      <c r="T87" s="122"/>
      <c r="U87" s="122"/>
      <c r="V87" s="122"/>
      <c r="W87" s="122"/>
    </row>
    <row r="88" spans="1:23" s="37" customFormat="1" ht="51.75" customHeight="1">
      <c r="A88" s="18" t="s">
        <v>109</v>
      </c>
      <c r="B88" s="123" t="s">
        <v>322</v>
      </c>
      <c r="C88" s="123"/>
      <c r="D88" s="123"/>
      <c r="E88" s="123"/>
      <c r="F88" s="123"/>
      <c r="G88" s="123"/>
      <c r="H88" s="123"/>
      <c r="I88" s="123"/>
      <c r="J88" s="123"/>
      <c r="K88" s="123"/>
      <c r="L88" s="123"/>
      <c r="M88" s="123"/>
      <c r="N88" s="123"/>
      <c r="O88" s="123"/>
      <c r="P88" s="123"/>
      <c r="Q88" s="123"/>
      <c r="R88" s="123"/>
      <c r="S88" s="123"/>
      <c r="T88" s="123"/>
      <c r="U88" s="123"/>
      <c r="V88" s="123"/>
      <c r="W88" s="123"/>
    </row>
    <row r="89" spans="1:23" s="37" customFormat="1" ht="37.5" customHeight="1">
      <c r="A89" s="18" t="s">
        <v>323</v>
      </c>
      <c r="B89" s="123" t="s">
        <v>324</v>
      </c>
      <c r="C89" s="123"/>
      <c r="D89" s="123"/>
      <c r="E89" s="123"/>
      <c r="F89" s="123"/>
      <c r="G89" s="123"/>
      <c r="H89" s="123"/>
      <c r="I89" s="123"/>
      <c r="J89" s="123"/>
      <c r="K89" s="123"/>
      <c r="L89" s="123"/>
      <c r="M89" s="123"/>
      <c r="N89" s="123"/>
      <c r="O89" s="123"/>
      <c r="P89" s="123"/>
      <c r="Q89" s="123"/>
      <c r="R89" s="123"/>
      <c r="S89" s="123"/>
      <c r="T89" s="123"/>
      <c r="U89" s="123"/>
      <c r="V89" s="123"/>
      <c r="W89" s="123"/>
    </row>
    <row r="90" spans="1:27" s="37" customFormat="1" ht="38.25" customHeight="1">
      <c r="A90" s="18" t="s">
        <v>325</v>
      </c>
      <c r="B90" s="116" t="s">
        <v>326</v>
      </c>
      <c r="C90" s="116"/>
      <c r="D90" s="116"/>
      <c r="E90" s="116"/>
      <c r="F90" s="116"/>
      <c r="G90" s="116"/>
      <c r="H90" s="116"/>
      <c r="I90" s="116"/>
      <c r="J90" s="116"/>
      <c r="K90" s="116"/>
      <c r="L90" s="116"/>
      <c r="M90" s="116"/>
      <c r="N90" s="116"/>
      <c r="O90" s="116"/>
      <c r="P90" s="116"/>
      <c r="Q90" s="116"/>
      <c r="R90" s="116"/>
      <c r="S90" s="116"/>
      <c r="T90" s="116"/>
      <c r="U90" s="116"/>
      <c r="V90" s="116"/>
      <c r="W90" s="116"/>
      <c r="X90" s="4"/>
      <c r="Z90" s="4"/>
      <c r="AA90" s="4"/>
    </row>
    <row r="91" spans="1:25" ht="14.25">
      <c r="A91" s="38"/>
      <c r="B91" s="38"/>
      <c r="C91" s="38"/>
      <c r="D91" s="38"/>
      <c r="E91" s="38"/>
      <c r="F91" s="38"/>
      <c r="G91" s="38"/>
      <c r="H91" s="38"/>
      <c r="I91" s="38"/>
      <c r="J91" s="38"/>
      <c r="K91" s="38"/>
      <c r="L91" s="38"/>
      <c r="M91" s="38"/>
      <c r="N91" s="38"/>
      <c r="O91" s="38"/>
      <c r="P91" s="38"/>
      <c r="Q91" s="38"/>
      <c r="R91" s="38"/>
      <c r="S91" s="38"/>
      <c r="T91" s="38"/>
      <c r="U91" s="38"/>
      <c r="V91" s="38"/>
      <c r="W91" s="38"/>
      <c r="Y91" s="37"/>
    </row>
    <row r="92" spans="1:23" ht="12.75">
      <c r="A92" s="126" t="str">
        <f>AA9&amp;", "&amp;TEXT(AA14,"dd.mm.yyyy")</f>
        <v>Nižný Klatov, 28.12.2012</v>
      </c>
      <c r="B92" s="126"/>
      <c r="C92" s="126"/>
      <c r="D92" s="126"/>
      <c r="E92" s="126"/>
      <c r="F92" s="126"/>
      <c r="G92" s="126"/>
      <c r="H92" s="126"/>
      <c r="I92" s="126"/>
      <c r="J92" s="126"/>
      <c r="K92" s="3"/>
      <c r="L92" s="3"/>
      <c r="M92" s="126" t="str">
        <f>AA9&amp;", "&amp;TEXT(AA14,"dd.mm.yyyy")</f>
        <v>Nižný Klatov, 28.12.2012</v>
      </c>
      <c r="N92" s="126"/>
      <c r="O92" s="126"/>
      <c r="P92" s="126"/>
      <c r="Q92" s="126"/>
      <c r="R92" s="126"/>
      <c r="S92" s="126"/>
      <c r="T92" s="126"/>
      <c r="U92" s="126"/>
      <c r="V92" s="126"/>
      <c r="W92" s="126"/>
    </row>
    <row r="93" spans="1:23" ht="12.75">
      <c r="A93" s="34"/>
      <c r="B93" s="46"/>
      <c r="C93" s="34"/>
      <c r="D93" s="34"/>
      <c r="E93" s="34"/>
      <c r="F93" s="34"/>
      <c r="G93" s="34"/>
      <c r="H93" s="34"/>
      <c r="I93" s="34"/>
      <c r="J93" s="3"/>
      <c r="K93" s="3"/>
      <c r="L93" s="3"/>
      <c r="M93" s="3"/>
      <c r="N93" s="3"/>
      <c r="O93" s="3"/>
      <c r="P93" s="3"/>
      <c r="Q93" s="3"/>
      <c r="R93" s="3"/>
      <c r="S93" s="3"/>
      <c r="T93" s="3"/>
      <c r="U93" s="3"/>
      <c r="V93" s="3"/>
      <c r="W93" s="3"/>
    </row>
    <row r="94" spans="1:23" ht="12.75">
      <c r="A94" s="34"/>
      <c r="B94" s="46"/>
      <c r="C94" s="34"/>
      <c r="D94" s="34"/>
      <c r="E94" s="34"/>
      <c r="F94" s="34"/>
      <c r="G94" s="34"/>
      <c r="H94" s="34"/>
      <c r="I94" s="34"/>
      <c r="J94" s="3"/>
      <c r="K94" s="3"/>
      <c r="L94" s="3"/>
      <c r="M94" s="3"/>
      <c r="N94" s="3"/>
      <c r="O94" s="3"/>
      <c r="P94" s="3"/>
      <c r="Q94" s="3"/>
      <c r="R94" s="3"/>
      <c r="S94" s="3"/>
      <c r="T94" s="3"/>
      <c r="U94" s="3"/>
      <c r="V94" s="3"/>
      <c r="W94" s="3"/>
    </row>
    <row r="95" spans="1:23" ht="12.75">
      <c r="A95" s="34"/>
      <c r="B95" s="46"/>
      <c r="C95" s="34"/>
      <c r="D95" s="34"/>
      <c r="E95" s="34"/>
      <c r="F95" s="34"/>
      <c r="G95" s="34"/>
      <c r="H95" s="34"/>
      <c r="I95" s="34"/>
      <c r="J95" s="3"/>
      <c r="K95" s="3"/>
      <c r="L95" s="3"/>
      <c r="M95" s="3"/>
      <c r="N95" s="3"/>
      <c r="O95" s="3"/>
      <c r="P95" s="3"/>
      <c r="Q95" s="3"/>
      <c r="R95" s="3"/>
      <c r="S95" s="3"/>
      <c r="T95" s="3"/>
      <c r="U95" s="3"/>
      <c r="V95" s="3"/>
      <c r="W95" s="3"/>
    </row>
    <row r="96" spans="1:23" ht="12.75">
      <c r="A96" s="34"/>
      <c r="B96" s="46"/>
      <c r="C96" s="34"/>
      <c r="D96" s="34"/>
      <c r="E96" s="34"/>
      <c r="F96" s="34"/>
      <c r="G96" s="34"/>
      <c r="H96" s="34"/>
      <c r="I96" s="34"/>
      <c r="J96" s="3"/>
      <c r="K96" s="3"/>
      <c r="L96" s="3"/>
      <c r="M96" s="3"/>
      <c r="N96" s="3"/>
      <c r="O96" s="3"/>
      <c r="P96" s="3"/>
      <c r="Q96" s="3"/>
      <c r="R96" s="3"/>
      <c r="S96" s="3"/>
      <c r="T96" s="3"/>
      <c r="U96" s="3"/>
      <c r="V96" s="3"/>
      <c r="W96" s="3"/>
    </row>
    <row r="97" spans="1:23" ht="12.75">
      <c r="A97" s="34"/>
      <c r="B97" s="34"/>
      <c r="C97" s="34"/>
      <c r="D97" s="34"/>
      <c r="E97" s="34"/>
      <c r="F97" s="34"/>
      <c r="G97" s="34"/>
      <c r="H97" s="34"/>
      <c r="I97" s="34"/>
      <c r="J97" s="3"/>
      <c r="K97" s="3"/>
      <c r="L97" s="3"/>
      <c r="M97" s="3"/>
      <c r="N97" s="3"/>
      <c r="O97" s="3"/>
      <c r="P97" s="3"/>
      <c r="Q97" s="3"/>
      <c r="R97" s="3"/>
      <c r="S97" s="3"/>
      <c r="T97" s="3"/>
      <c r="U97" s="3"/>
      <c r="V97" s="3"/>
      <c r="W97" s="3"/>
    </row>
    <row r="98" spans="1:23" ht="12.75">
      <c r="A98" s="3"/>
      <c r="B98" s="3"/>
      <c r="C98" s="3"/>
      <c r="D98" s="3"/>
      <c r="E98" s="3"/>
      <c r="F98" s="3"/>
      <c r="G98" s="3"/>
      <c r="H98" s="3"/>
      <c r="I98" s="3"/>
      <c r="J98" s="3"/>
      <c r="K98" s="3"/>
      <c r="L98" s="3"/>
      <c r="M98" s="3"/>
      <c r="N98" s="3"/>
      <c r="O98" s="3"/>
      <c r="P98" s="3"/>
      <c r="Q98" s="3"/>
      <c r="R98" s="3"/>
      <c r="S98" s="3"/>
      <c r="T98" s="3"/>
      <c r="U98" s="3"/>
      <c r="V98" s="3"/>
      <c r="W98" s="3"/>
    </row>
    <row r="99" spans="1:23" ht="12.75">
      <c r="A99" s="3"/>
      <c r="B99" s="3"/>
      <c r="C99" s="3"/>
      <c r="D99" s="3"/>
      <c r="E99" s="3"/>
      <c r="F99" s="3"/>
      <c r="G99" s="3"/>
      <c r="H99" s="3"/>
      <c r="I99" s="3"/>
      <c r="J99" s="3"/>
      <c r="K99" s="3"/>
      <c r="L99" s="3"/>
      <c r="M99" s="3"/>
      <c r="N99" s="3"/>
      <c r="O99" s="3"/>
      <c r="P99" s="3"/>
      <c r="Q99" s="3"/>
      <c r="R99" s="3"/>
      <c r="S99" s="3"/>
      <c r="T99" s="3"/>
      <c r="U99" s="3"/>
      <c r="V99" s="3"/>
      <c r="W99" s="3"/>
    </row>
    <row r="100" spans="1:23" ht="13.5" thickBot="1">
      <c r="A100" s="34"/>
      <c r="B100" s="47"/>
      <c r="C100" s="47"/>
      <c r="D100" s="47"/>
      <c r="E100" s="47"/>
      <c r="F100" s="47"/>
      <c r="G100" s="47"/>
      <c r="H100" s="47"/>
      <c r="I100" s="47"/>
      <c r="J100" s="47"/>
      <c r="K100" s="3"/>
      <c r="L100" s="3"/>
      <c r="M100" s="3"/>
      <c r="N100" s="47"/>
      <c r="O100" s="47"/>
      <c r="P100" s="47"/>
      <c r="Q100" s="47"/>
      <c r="R100" s="47"/>
      <c r="S100" s="47"/>
      <c r="T100" s="47"/>
      <c r="U100" s="47"/>
      <c r="V100" s="47"/>
      <c r="W100" s="3"/>
    </row>
    <row r="101" spans="1:23" ht="12.75">
      <c r="A101" s="3"/>
      <c r="B101" s="115" t="s">
        <v>149</v>
      </c>
      <c r="C101" s="115"/>
      <c r="D101" s="115"/>
      <c r="E101" s="115"/>
      <c r="F101" s="115"/>
      <c r="G101" s="115"/>
      <c r="H101" s="115"/>
      <c r="I101" s="115"/>
      <c r="J101" s="115"/>
      <c r="K101" s="3"/>
      <c r="L101" s="3"/>
      <c r="M101" s="3"/>
      <c r="N101" s="115" t="s">
        <v>170</v>
      </c>
      <c r="O101" s="115"/>
      <c r="P101" s="115"/>
      <c r="Q101" s="115"/>
      <c r="R101" s="115"/>
      <c r="S101" s="115"/>
      <c r="T101" s="115"/>
      <c r="U101" s="115"/>
      <c r="V101" s="115"/>
      <c r="W101" s="3"/>
    </row>
    <row r="102" spans="1:23" ht="12.75">
      <c r="A102" s="3"/>
      <c r="B102" s="114" t="str">
        <f>AA7</f>
        <v>Mgr. Marcela Jokeľová</v>
      </c>
      <c r="C102" s="114"/>
      <c r="D102" s="114"/>
      <c r="E102" s="114"/>
      <c r="F102" s="114"/>
      <c r="G102" s="114"/>
      <c r="H102" s="114"/>
      <c r="I102" s="114"/>
      <c r="J102" s="114"/>
      <c r="K102" s="3"/>
      <c r="L102" s="3"/>
      <c r="M102" s="3"/>
      <c r="N102" s="114">
        <f>AA12</f>
        <v>0</v>
      </c>
      <c r="O102" s="114"/>
      <c r="P102" s="114"/>
      <c r="Q102" s="114"/>
      <c r="R102" s="114"/>
      <c r="S102" s="114"/>
      <c r="T102" s="114"/>
      <c r="U102" s="114"/>
      <c r="V102" s="114"/>
      <c r="W102" s="3"/>
    </row>
    <row r="103" spans="1:23" ht="12.75">
      <c r="A103" s="3"/>
      <c r="B103" s="114" t="str">
        <f>AA8</f>
        <v>Starostka obce</v>
      </c>
      <c r="C103" s="114"/>
      <c r="D103" s="114"/>
      <c r="E103" s="114"/>
      <c r="F103" s="114"/>
      <c r="G103" s="114"/>
      <c r="H103" s="114"/>
      <c r="I103" s="114"/>
      <c r="J103" s="114"/>
      <c r="K103" s="3"/>
      <c r="L103" s="3"/>
      <c r="M103" s="3"/>
      <c r="N103" s="114">
        <f>AA13</f>
        <v>0</v>
      </c>
      <c r="O103" s="114"/>
      <c r="P103" s="114"/>
      <c r="Q103" s="114"/>
      <c r="R103" s="114"/>
      <c r="S103" s="114"/>
      <c r="T103" s="114"/>
      <c r="U103" s="114"/>
      <c r="V103" s="114"/>
      <c r="W103" s="3"/>
    </row>
    <row r="104" spans="1:9" ht="15">
      <c r="A104" s="48"/>
      <c r="C104" s="48"/>
      <c r="D104" s="48"/>
      <c r="E104" s="25"/>
      <c r="F104" s="25"/>
      <c r="G104" s="49"/>
      <c r="H104" s="48"/>
      <c r="I104" s="48"/>
    </row>
    <row r="105" spans="1:9" ht="12.75">
      <c r="A105" s="48"/>
      <c r="B105" s="48"/>
      <c r="C105" s="48"/>
      <c r="D105" s="48"/>
      <c r="E105" s="48"/>
      <c r="F105" s="48"/>
      <c r="G105" s="48"/>
      <c r="H105" s="48"/>
      <c r="I105" s="48"/>
    </row>
  </sheetData>
  <sheetProtection password="C623" sheet="1" objects="1" scenarios="1"/>
  <mergeCells count="113">
    <mergeCell ref="L47:M47"/>
    <mergeCell ref="A43:B43"/>
    <mergeCell ref="A44:B44"/>
    <mergeCell ref="B73:W73"/>
    <mergeCell ref="S44:W44"/>
    <mergeCell ref="N43:R43"/>
    <mergeCell ref="L43:M43"/>
    <mergeCell ref="L44:M44"/>
    <mergeCell ref="L45:M45"/>
    <mergeCell ref="N44:R44"/>
    <mergeCell ref="M92:W92"/>
    <mergeCell ref="B80:W80"/>
    <mergeCell ref="C46:K46"/>
    <mergeCell ref="A46:B46"/>
    <mergeCell ref="A47:B47"/>
    <mergeCell ref="C47:K47"/>
    <mergeCell ref="N46:R46"/>
    <mergeCell ref="S47:W47"/>
    <mergeCell ref="S48:W48"/>
    <mergeCell ref="S49:W49"/>
    <mergeCell ref="L46:M46"/>
    <mergeCell ref="G25:W25"/>
    <mergeCell ref="B28:W28"/>
    <mergeCell ref="B29:W29"/>
    <mergeCell ref="S46:W46"/>
    <mergeCell ref="C45:K45"/>
    <mergeCell ref="A45:B45"/>
    <mergeCell ref="C44:K44"/>
    <mergeCell ref="C43:K43"/>
    <mergeCell ref="N40:R41"/>
    <mergeCell ref="N47:R47"/>
    <mergeCell ref="S45:W45"/>
    <mergeCell ref="N45:R45"/>
    <mergeCell ref="B30:W30"/>
    <mergeCell ref="B34:W34"/>
    <mergeCell ref="B35:W35"/>
    <mergeCell ref="B32:W32"/>
    <mergeCell ref="B33:W33"/>
    <mergeCell ref="B31:W31"/>
    <mergeCell ref="C40:K41"/>
    <mergeCell ref="A15:W15"/>
    <mergeCell ref="A16:W16"/>
    <mergeCell ref="A21:W21"/>
    <mergeCell ref="A22:W22"/>
    <mergeCell ref="A17:W17"/>
    <mergeCell ref="A2:W2"/>
    <mergeCell ref="A3:W3"/>
    <mergeCell ref="A5:W5"/>
    <mergeCell ref="A6:W6"/>
    <mergeCell ref="A7:W7"/>
    <mergeCell ref="A8:W8"/>
    <mergeCell ref="A9:W9"/>
    <mergeCell ref="A11:W11"/>
    <mergeCell ref="A13:W13"/>
    <mergeCell ref="A14:W14"/>
    <mergeCell ref="A19:W19"/>
    <mergeCell ref="S42:W42"/>
    <mergeCell ref="S40:W41"/>
    <mergeCell ref="L42:M42"/>
    <mergeCell ref="L40:M41"/>
    <mergeCell ref="B36:W36"/>
    <mergeCell ref="A37:W37"/>
    <mergeCell ref="A42:B42"/>
    <mergeCell ref="S43:W43"/>
    <mergeCell ref="N42:R42"/>
    <mergeCell ref="A40:B41"/>
    <mergeCell ref="C42:K42"/>
    <mergeCell ref="A39:W39"/>
    <mergeCell ref="F61:K61"/>
    <mergeCell ref="F62:K62"/>
    <mergeCell ref="B89:W89"/>
    <mergeCell ref="B87:W87"/>
    <mergeCell ref="B79:W79"/>
    <mergeCell ref="B86:W86"/>
    <mergeCell ref="B81:W81"/>
    <mergeCell ref="B83:W83"/>
    <mergeCell ref="B84:W84"/>
    <mergeCell ref="B85:W85"/>
    <mergeCell ref="B103:J103"/>
    <mergeCell ref="B102:J102"/>
    <mergeCell ref="B65:W65"/>
    <mergeCell ref="N102:V102"/>
    <mergeCell ref="N103:V103"/>
    <mergeCell ref="B71:W71"/>
    <mergeCell ref="B72:W72"/>
    <mergeCell ref="B101:J101"/>
    <mergeCell ref="N101:V101"/>
    <mergeCell ref="A92:J92"/>
    <mergeCell ref="A48:B48"/>
    <mergeCell ref="A49:B49"/>
    <mergeCell ref="C50:R50"/>
    <mergeCell ref="L48:M48"/>
    <mergeCell ref="N48:R48"/>
    <mergeCell ref="N49:R49"/>
    <mergeCell ref="C48:K48"/>
    <mergeCell ref="F60:K60"/>
    <mergeCell ref="A56:F56"/>
    <mergeCell ref="S50:W50"/>
    <mergeCell ref="A55:F55"/>
    <mergeCell ref="G54:W54"/>
    <mergeCell ref="G55:W55"/>
    <mergeCell ref="A54:F54"/>
    <mergeCell ref="A53:W53"/>
    <mergeCell ref="B90:W90"/>
    <mergeCell ref="A68:W68"/>
    <mergeCell ref="G57:W57"/>
    <mergeCell ref="L49:M49"/>
    <mergeCell ref="C49:K49"/>
    <mergeCell ref="F63:K63"/>
    <mergeCell ref="B82:W82"/>
    <mergeCell ref="A57:F57"/>
    <mergeCell ref="G56:W56"/>
    <mergeCell ref="B88:W88"/>
  </mergeCells>
  <conditionalFormatting sqref="A13:W15 AA5:AA14">
    <cfRule type="cellIs" priority="1" dxfId="0" operator="equal" stopIfTrue="1">
      <formula>$W$1</formula>
    </cfRule>
  </conditionalFormatting>
  <dataValidations count="2">
    <dataValidation type="date" operator="greaterThan" allowBlank="1" showInputMessage="1" showErrorMessage="1" errorTitle="Chybný dátum" error="Nie je možné uzavrieť poistnú zmluvu so spätnou platnosťou." sqref="AA6">
      <formula1>TODAY()-15</formula1>
    </dataValidation>
    <dataValidation type="list" allowBlank="1" showInputMessage="1" showErrorMessage="1" sqref="L42:M43 L45:M45 L47:M47 L49:M49">
      <formula1>$AC$5:$AC$6</formula1>
    </dataValidation>
  </dataValidations>
  <printOptions/>
  <pageMargins left="0.6692913385826772" right="0.5118110236220472" top="0.85" bottom="0.4724409448818898" header="0.5118110236220472" footer="0.5118110236220472"/>
  <pageSetup horizontalDpi="600" verticalDpi="600" orientation="portrait" paperSize="9" r:id="rId4"/>
  <headerFooter alignWithMargins="0">
    <oddHeader>&amp;Rstrana č. &amp;P/3</oddHeader>
  </headerFooter>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AG98"/>
  <sheetViews>
    <sheetView zoomScalePageLayoutView="0" workbookViewId="0" topLeftCell="A56">
      <selection activeCell="S67" sqref="S67:W67"/>
    </sheetView>
  </sheetViews>
  <sheetFormatPr defaultColWidth="9.00390625" defaultRowHeight="12.75"/>
  <cols>
    <col min="1" max="1" width="3.625" style="4" customWidth="1"/>
    <col min="2" max="23" width="3.75390625" style="4" customWidth="1"/>
    <col min="24" max="16384" width="9.125" style="4" customWidth="1"/>
  </cols>
  <sheetData>
    <row r="1" spans="1:23" ht="12.75">
      <c r="A1" s="3"/>
      <c r="B1" s="3"/>
      <c r="C1" s="3"/>
      <c r="D1" s="3"/>
      <c r="E1" s="3"/>
      <c r="F1" s="3"/>
      <c r="G1" s="3"/>
      <c r="H1" s="3"/>
      <c r="I1" s="3"/>
      <c r="J1" s="3"/>
      <c r="K1" s="3"/>
      <c r="L1" s="3"/>
      <c r="M1" s="3"/>
      <c r="N1" s="3"/>
      <c r="O1" s="3"/>
      <c r="P1" s="3"/>
      <c r="Q1" s="3"/>
      <c r="R1" s="3"/>
      <c r="S1" s="3"/>
      <c r="T1" s="3"/>
      <c r="U1" s="3"/>
      <c r="V1" s="3"/>
      <c r="W1" s="3"/>
    </row>
    <row r="2" spans="1:23" ht="15.75">
      <c r="A2" s="151" t="s">
        <v>150</v>
      </c>
      <c r="B2" s="151"/>
      <c r="C2" s="151"/>
      <c r="D2" s="151"/>
      <c r="E2" s="151"/>
      <c r="F2" s="151"/>
      <c r="G2" s="151"/>
      <c r="H2" s="151"/>
      <c r="I2" s="151"/>
      <c r="J2" s="151"/>
      <c r="K2" s="151"/>
      <c r="L2" s="151"/>
      <c r="M2" s="151"/>
      <c r="N2" s="151"/>
      <c r="O2" s="151"/>
      <c r="P2" s="151"/>
      <c r="Q2" s="151"/>
      <c r="R2" s="151"/>
      <c r="S2" s="151"/>
      <c r="T2" s="151"/>
      <c r="U2" s="151"/>
      <c r="V2" s="151"/>
      <c r="W2" s="151"/>
    </row>
    <row r="3" spans="1:23" ht="12.75">
      <c r="A3" s="152" t="s">
        <v>151</v>
      </c>
      <c r="B3" s="152"/>
      <c r="C3" s="152"/>
      <c r="D3" s="152"/>
      <c r="E3" s="152"/>
      <c r="F3" s="152"/>
      <c r="G3" s="152"/>
      <c r="H3" s="152"/>
      <c r="I3" s="152"/>
      <c r="J3" s="152"/>
      <c r="K3" s="152"/>
      <c r="L3" s="152"/>
      <c r="M3" s="152"/>
      <c r="N3" s="152"/>
      <c r="O3" s="152"/>
      <c r="P3" s="152"/>
      <c r="Q3" s="152"/>
      <c r="R3" s="152"/>
      <c r="S3" s="152"/>
      <c r="T3" s="152"/>
      <c r="U3" s="152"/>
      <c r="V3" s="152"/>
      <c r="W3" s="152"/>
    </row>
    <row r="4" spans="1:23" ht="18">
      <c r="A4" s="153" t="str">
        <f>'poistná zmluva'!A3:W3</f>
        <v>číslo: 11- 410225</v>
      </c>
      <c r="B4" s="153"/>
      <c r="C4" s="153"/>
      <c r="D4" s="153"/>
      <c r="E4" s="153"/>
      <c r="F4" s="153"/>
      <c r="G4" s="153"/>
      <c r="H4" s="153"/>
      <c r="I4" s="153"/>
      <c r="J4" s="153"/>
      <c r="K4" s="153"/>
      <c r="L4" s="153"/>
      <c r="M4" s="153"/>
      <c r="N4" s="153"/>
      <c r="O4" s="153"/>
      <c r="P4" s="153"/>
      <c r="Q4" s="153"/>
      <c r="R4" s="153"/>
      <c r="S4" s="153"/>
      <c r="T4" s="153"/>
      <c r="U4" s="153"/>
      <c r="V4" s="153"/>
      <c r="W4" s="153"/>
    </row>
    <row r="5" spans="1:23" ht="13.5" thickBot="1">
      <c r="A5" s="3"/>
      <c r="B5" s="3"/>
      <c r="C5" s="3"/>
      <c r="D5" s="3"/>
      <c r="E5" s="3"/>
      <c r="F5" s="3"/>
      <c r="G5" s="3"/>
      <c r="H5" s="3"/>
      <c r="I5" s="3"/>
      <c r="J5" s="3"/>
      <c r="K5" s="3"/>
      <c r="L5" s="3"/>
      <c r="M5" s="3"/>
      <c r="N5" s="3"/>
      <c r="O5" s="3"/>
      <c r="P5" s="3"/>
      <c r="Q5" s="3"/>
      <c r="R5" s="3"/>
      <c r="S5" s="3"/>
      <c r="T5" s="3"/>
      <c r="U5" s="3"/>
      <c r="V5" s="3"/>
      <c r="W5" s="3"/>
    </row>
    <row r="6" spans="1:23" ht="21" thickBot="1">
      <c r="A6" s="154" t="s">
        <v>60</v>
      </c>
      <c r="B6" s="154"/>
      <c r="C6" s="154"/>
      <c r="D6" s="154"/>
      <c r="E6" s="154"/>
      <c r="F6" s="154"/>
      <c r="G6" s="154"/>
      <c r="H6" s="154"/>
      <c r="I6" s="154"/>
      <c r="J6" s="154"/>
      <c r="K6" s="154"/>
      <c r="L6" s="154"/>
      <c r="M6" s="154"/>
      <c r="N6" s="154"/>
      <c r="O6" s="154"/>
      <c r="P6" s="154"/>
      <c r="Q6" s="154"/>
      <c r="R6" s="154"/>
      <c r="S6" s="154"/>
      <c r="T6" s="154"/>
      <c r="U6" s="154"/>
      <c r="V6" s="154"/>
      <c r="W6" s="154"/>
    </row>
    <row r="7" spans="1:23" ht="12.75">
      <c r="A7" s="3"/>
      <c r="B7" s="3"/>
      <c r="C7" s="3"/>
      <c r="D7" s="3"/>
      <c r="E7" s="3"/>
      <c r="F7" s="3"/>
      <c r="G7" s="3"/>
      <c r="H7" s="3"/>
      <c r="I7" s="3"/>
      <c r="J7" s="3"/>
      <c r="K7" s="3"/>
      <c r="L7" s="3"/>
      <c r="M7" s="3"/>
      <c r="N7" s="3"/>
      <c r="O7" s="3"/>
      <c r="P7" s="3"/>
      <c r="Q7" s="3"/>
      <c r="R7" s="3"/>
      <c r="S7" s="3"/>
      <c r="T7" s="3"/>
      <c r="U7" s="3"/>
      <c r="V7" s="3"/>
      <c r="W7" s="3"/>
    </row>
    <row r="8" spans="1:23" ht="12.75">
      <c r="A8" s="50" t="s">
        <v>268</v>
      </c>
      <c r="B8" s="3"/>
      <c r="C8" s="3"/>
      <c r="D8" s="3"/>
      <c r="E8" s="3"/>
      <c r="F8" s="3"/>
      <c r="G8" s="3"/>
      <c r="H8" s="3"/>
      <c r="I8" s="3"/>
      <c r="J8" s="3"/>
      <c r="K8" s="3"/>
      <c r="L8" s="3"/>
      <c r="M8" s="3"/>
      <c r="N8" s="3"/>
      <c r="O8" s="3"/>
      <c r="P8" s="3"/>
      <c r="Q8" s="3"/>
      <c r="R8" s="3"/>
      <c r="S8" s="3"/>
      <c r="T8" s="3"/>
      <c r="U8" s="3"/>
      <c r="V8" s="3"/>
      <c r="W8" s="3"/>
    </row>
    <row r="9" spans="1:25" ht="25.5" customHeight="1">
      <c r="A9" s="41" t="s">
        <v>152</v>
      </c>
      <c r="B9" s="122" t="str">
        <f>"Súbor budov, hál a stavieb, vedený v účtovnej evidencii poisteného, na novú cenu, na agregovanú poistnú sumu "&amp;TEXT(N66,"# ##0,00")&amp;" EUR."</f>
        <v>Súbor budov, hál a stavieb, vedený v účtovnej evidencii poisteného, na novú cenu, na agregovanú poistnú sumu 3 025 159,28 EUR.</v>
      </c>
      <c r="C9" s="122"/>
      <c r="D9" s="122"/>
      <c r="E9" s="122"/>
      <c r="F9" s="122"/>
      <c r="G9" s="122"/>
      <c r="H9" s="122"/>
      <c r="I9" s="122"/>
      <c r="J9" s="122"/>
      <c r="K9" s="122"/>
      <c r="L9" s="122"/>
      <c r="M9" s="122"/>
      <c r="N9" s="122"/>
      <c r="O9" s="122"/>
      <c r="P9" s="122"/>
      <c r="Q9" s="122"/>
      <c r="R9" s="122"/>
      <c r="S9" s="122"/>
      <c r="T9" s="122"/>
      <c r="U9" s="122"/>
      <c r="V9" s="122"/>
      <c r="W9" s="122"/>
      <c r="Y9" s="51"/>
    </row>
    <row r="10" spans="1:25" ht="26.25" customHeight="1">
      <c r="A10" s="41" t="s">
        <v>153</v>
      </c>
      <c r="B10" s="122" t="str">
        <f>"Súbor nehnuteľného majetku - líniové stavby, vedený v účtovnej evidencii poisteného, na novú cenu, na agregovanú poistnú sumu "&amp;TEXT(N67,"# ##0,00")&amp;" EUR."</f>
        <v>Súbor nehnuteľného majetku - líniové stavby, vedený v účtovnej evidencii poisteného, na novú cenu, na agregovanú poistnú sumu 634 774,81 EUR.</v>
      </c>
      <c r="C10" s="122"/>
      <c r="D10" s="122"/>
      <c r="E10" s="122"/>
      <c r="F10" s="122"/>
      <c r="G10" s="122"/>
      <c r="H10" s="122"/>
      <c r="I10" s="122"/>
      <c r="J10" s="122"/>
      <c r="K10" s="122"/>
      <c r="L10" s="122"/>
      <c r="M10" s="122"/>
      <c r="N10" s="122"/>
      <c r="O10" s="122"/>
      <c r="P10" s="122"/>
      <c r="Q10" s="122"/>
      <c r="R10" s="122"/>
      <c r="S10" s="122"/>
      <c r="T10" s="122"/>
      <c r="U10" s="122"/>
      <c r="V10" s="122"/>
      <c r="W10" s="122"/>
      <c r="Y10" s="48"/>
    </row>
    <row r="11" spans="1:25" ht="27.75" customHeight="1">
      <c r="A11" s="41" t="s">
        <v>154</v>
      </c>
      <c r="B11" s="122" t="str">
        <f>"Súbor hmotného investičného majetku, vedeného v účtovnej evidencii poisteného, na novú cenu, na agregovanú poistnú sumu "&amp;TEXT(N68,"# ##0,00")&amp;" EUR."</f>
        <v>Súbor hmotného investičného majetku, vedeného v účtovnej evidencii poisteného, na novú cenu, na agregovanú poistnú sumu 77 721,57 EUR.</v>
      </c>
      <c r="C11" s="122"/>
      <c r="D11" s="122"/>
      <c r="E11" s="122"/>
      <c r="F11" s="122"/>
      <c r="G11" s="122"/>
      <c r="H11" s="122"/>
      <c r="I11" s="122"/>
      <c r="J11" s="122"/>
      <c r="K11" s="122"/>
      <c r="L11" s="122"/>
      <c r="M11" s="122"/>
      <c r="N11" s="122"/>
      <c r="O11" s="122"/>
      <c r="P11" s="122"/>
      <c r="Q11" s="122"/>
      <c r="R11" s="122"/>
      <c r="S11" s="122"/>
      <c r="T11" s="122"/>
      <c r="U11" s="122"/>
      <c r="V11" s="122"/>
      <c r="W11" s="122"/>
      <c r="Y11" s="51"/>
    </row>
    <row r="12" spans="1:25" ht="27" customHeight="1">
      <c r="A12" s="41" t="s">
        <v>155</v>
      </c>
      <c r="B12" s="122" t="str">
        <f>"Súbor peňazí a cenín, vedených v účtovnej evidencii poisteného, na nominálnu cenu, na agregovanú poistnú sumu "&amp;TEXT(N69,"# ##0,00")&amp;" EUR."</f>
        <v>Súbor peňazí a cenín, vedených v účtovnej evidencii poisteného, na nominálnu cenu, na agregovanú poistnú sumu 2 000,00 EUR.</v>
      </c>
      <c r="C12" s="122"/>
      <c r="D12" s="122"/>
      <c r="E12" s="122"/>
      <c r="F12" s="122"/>
      <c r="G12" s="122"/>
      <c r="H12" s="122"/>
      <c r="I12" s="122"/>
      <c r="J12" s="122"/>
      <c r="K12" s="122"/>
      <c r="L12" s="122"/>
      <c r="M12" s="122"/>
      <c r="N12" s="122"/>
      <c r="O12" s="122"/>
      <c r="P12" s="122"/>
      <c r="Q12" s="122"/>
      <c r="R12" s="122"/>
      <c r="S12" s="122"/>
      <c r="T12" s="122"/>
      <c r="U12" s="122"/>
      <c r="V12" s="122"/>
      <c r="W12" s="122"/>
      <c r="Y12" s="48"/>
    </row>
    <row r="13" spans="1:25" ht="27" customHeight="1" hidden="1">
      <c r="A13" s="41" t="s">
        <v>156</v>
      </c>
      <c r="B13" s="122" t="str">
        <f>"Obstaranie hmotných investícií vedené v účtovnej evidencii poisteného, na novú cenu, na agregovanú poistnú sumu "&amp;TEXT(N70,"# ##0,00")&amp;" EUR."</f>
        <v>Obstaranie hmotných investícií vedené v účtovnej evidencii poisteného, na novú cenu, na agregovanú poistnú sumu 0,00 EUR.</v>
      </c>
      <c r="C13" s="122"/>
      <c r="D13" s="122"/>
      <c r="E13" s="122"/>
      <c r="F13" s="122"/>
      <c r="G13" s="122"/>
      <c r="H13" s="122"/>
      <c r="I13" s="122"/>
      <c r="J13" s="122"/>
      <c r="K13" s="122"/>
      <c r="L13" s="122"/>
      <c r="M13" s="122"/>
      <c r="N13" s="122"/>
      <c r="O13" s="122"/>
      <c r="P13" s="122"/>
      <c r="Q13" s="122"/>
      <c r="R13" s="122"/>
      <c r="S13" s="122"/>
      <c r="T13" s="122"/>
      <c r="U13" s="122"/>
      <c r="V13" s="122"/>
      <c r="W13" s="122"/>
      <c r="Y13" s="51"/>
    </row>
    <row r="14" spans="1:25" ht="27.75" customHeight="1" hidden="1">
      <c r="A14" s="41" t="s">
        <v>157</v>
      </c>
      <c r="B14" s="122" t="str">
        <f>"Súbor prevzatého HIM, DHIM a inventáru, na obstarávaciu cenu,  na agregovanú poistnú sumu "&amp;TEXT(N71,"# ##0,00")&amp;" EUR."</f>
        <v>Súbor prevzatého HIM, DHIM a inventáru, na obstarávaciu cenu,  na agregovanú poistnú sumu 0,00 EUR.</v>
      </c>
      <c r="C14" s="122"/>
      <c r="D14" s="122"/>
      <c r="E14" s="122"/>
      <c r="F14" s="122"/>
      <c r="G14" s="122"/>
      <c r="H14" s="122"/>
      <c r="I14" s="122"/>
      <c r="J14" s="122"/>
      <c r="K14" s="122"/>
      <c r="L14" s="122"/>
      <c r="M14" s="122"/>
      <c r="N14" s="122"/>
      <c r="O14" s="122"/>
      <c r="P14" s="122"/>
      <c r="Q14" s="122"/>
      <c r="R14" s="122"/>
      <c r="S14" s="122"/>
      <c r="T14" s="122"/>
      <c r="U14" s="122"/>
      <c r="V14" s="122"/>
      <c r="W14" s="122"/>
      <c r="Y14" s="52"/>
    </row>
    <row r="15" spans="1:25" ht="27" customHeight="1">
      <c r="A15" s="41" t="s">
        <v>156</v>
      </c>
      <c r="B15" s="122" t="str">
        <f>"Poistenie pomníkov a ďalších objektov cintorínskej architektúry pre prípad poškodenia alebo zničenia živelnou udalosťou. Poistenie na novú hodnotu na agregovanú poistnú sumu "&amp;TEXT(N72,"# ##0,00")&amp;" EUR."</f>
        <v>Poistenie pomníkov a ďalších objektov cintorínskej architektúry pre prípad poškodenia alebo zničenia živelnou udalosťou. Poistenie na novú hodnotu na agregovanú poistnú sumu 325 000,00 EUR.</v>
      </c>
      <c r="C15" s="122"/>
      <c r="D15" s="122"/>
      <c r="E15" s="122"/>
      <c r="F15" s="122"/>
      <c r="G15" s="122"/>
      <c r="H15" s="122"/>
      <c r="I15" s="122"/>
      <c r="J15" s="122"/>
      <c r="K15" s="122"/>
      <c r="L15" s="122"/>
      <c r="M15" s="122"/>
      <c r="N15" s="122"/>
      <c r="O15" s="122"/>
      <c r="P15" s="122"/>
      <c r="Q15" s="122"/>
      <c r="R15" s="122"/>
      <c r="S15" s="122"/>
      <c r="T15" s="122"/>
      <c r="U15" s="122"/>
      <c r="V15" s="122"/>
      <c r="W15" s="122"/>
      <c r="Y15" s="51"/>
    </row>
    <row r="16" spans="1:25" ht="12.75">
      <c r="A16" s="41"/>
      <c r="B16" s="18"/>
      <c r="C16" s="18"/>
      <c r="D16" s="18"/>
      <c r="E16" s="18"/>
      <c r="F16" s="18"/>
      <c r="G16" s="18"/>
      <c r="H16" s="18"/>
      <c r="I16" s="18"/>
      <c r="J16" s="18"/>
      <c r="K16" s="18"/>
      <c r="L16" s="18"/>
      <c r="M16" s="18"/>
      <c r="N16" s="18"/>
      <c r="O16" s="18"/>
      <c r="P16" s="18"/>
      <c r="Q16" s="18"/>
      <c r="R16" s="18"/>
      <c r="S16" s="18"/>
      <c r="T16" s="18"/>
      <c r="U16" s="18"/>
      <c r="V16" s="18"/>
      <c r="W16" s="18"/>
      <c r="Y16" s="48"/>
    </row>
    <row r="17" spans="1:25" ht="24.75" customHeight="1">
      <c r="A17" s="122" t="s">
        <v>195</v>
      </c>
      <c r="B17" s="122"/>
      <c r="C17" s="122"/>
      <c r="D17" s="122"/>
      <c r="E17" s="122"/>
      <c r="F17" s="122"/>
      <c r="G17" s="122"/>
      <c r="H17" s="122"/>
      <c r="I17" s="122"/>
      <c r="J17" s="122"/>
      <c r="K17" s="122"/>
      <c r="L17" s="122"/>
      <c r="M17" s="122"/>
      <c r="N17" s="122"/>
      <c r="O17" s="122"/>
      <c r="P17" s="122"/>
      <c r="Q17" s="122"/>
      <c r="R17" s="122"/>
      <c r="S17" s="122"/>
      <c r="T17" s="122"/>
      <c r="U17" s="122"/>
      <c r="V17" s="122"/>
      <c r="W17" s="122"/>
      <c r="Y17" s="48"/>
    </row>
    <row r="18" spans="1:25" ht="41.25" customHeight="1">
      <c r="A18" s="122" t="s">
        <v>194</v>
      </c>
      <c r="B18" s="122"/>
      <c r="C18" s="122"/>
      <c r="D18" s="122"/>
      <c r="E18" s="122"/>
      <c r="F18" s="122"/>
      <c r="G18" s="122"/>
      <c r="H18" s="122"/>
      <c r="I18" s="122"/>
      <c r="J18" s="122"/>
      <c r="K18" s="122"/>
      <c r="L18" s="122"/>
      <c r="M18" s="122"/>
      <c r="N18" s="122"/>
      <c r="O18" s="122"/>
      <c r="P18" s="122"/>
      <c r="Q18" s="122"/>
      <c r="R18" s="122"/>
      <c r="S18" s="122"/>
      <c r="T18" s="122"/>
      <c r="U18" s="122"/>
      <c r="V18" s="122"/>
      <c r="W18" s="122"/>
      <c r="Y18" s="53"/>
    </row>
    <row r="19" spans="1:25" ht="12.75">
      <c r="A19" s="122" t="s">
        <v>197</v>
      </c>
      <c r="B19" s="122"/>
      <c r="C19" s="122"/>
      <c r="D19" s="122"/>
      <c r="E19" s="122"/>
      <c r="F19" s="122"/>
      <c r="G19" s="122"/>
      <c r="H19" s="122"/>
      <c r="I19" s="122"/>
      <c r="J19" s="122"/>
      <c r="K19" s="122"/>
      <c r="L19" s="122"/>
      <c r="M19" s="122"/>
      <c r="N19" s="122"/>
      <c r="O19" s="122"/>
      <c r="P19" s="122"/>
      <c r="Q19" s="122"/>
      <c r="R19" s="122"/>
      <c r="S19" s="122"/>
      <c r="T19" s="122"/>
      <c r="U19" s="122"/>
      <c r="V19" s="122"/>
      <c r="W19" s="122"/>
      <c r="Y19" s="48"/>
    </row>
    <row r="20" spans="1:25" ht="12.75">
      <c r="A20" s="122" t="s">
        <v>198</v>
      </c>
      <c r="B20" s="122"/>
      <c r="C20" s="122"/>
      <c r="D20" s="122"/>
      <c r="E20" s="122"/>
      <c r="F20" s="122"/>
      <c r="G20" s="122"/>
      <c r="H20" s="122"/>
      <c r="I20" s="122"/>
      <c r="J20" s="122"/>
      <c r="K20" s="122"/>
      <c r="L20" s="122"/>
      <c r="M20" s="122"/>
      <c r="N20" s="122"/>
      <c r="O20" s="122"/>
      <c r="P20" s="122"/>
      <c r="Q20" s="122"/>
      <c r="R20" s="122"/>
      <c r="S20" s="122"/>
      <c r="T20" s="122"/>
      <c r="U20" s="122"/>
      <c r="V20" s="122"/>
      <c r="W20" s="122"/>
      <c r="Y20" s="48"/>
    </row>
    <row r="21" spans="1:25" ht="12.75">
      <c r="A21" s="122" t="s">
        <v>196</v>
      </c>
      <c r="B21" s="122"/>
      <c r="C21" s="122"/>
      <c r="D21" s="122"/>
      <c r="E21" s="122"/>
      <c r="F21" s="122"/>
      <c r="G21" s="122"/>
      <c r="H21" s="122"/>
      <c r="I21" s="122"/>
      <c r="J21" s="122"/>
      <c r="K21" s="122"/>
      <c r="L21" s="122"/>
      <c r="M21" s="122"/>
      <c r="N21" s="122"/>
      <c r="O21" s="122"/>
      <c r="P21" s="122"/>
      <c r="Q21" s="122"/>
      <c r="R21" s="122"/>
      <c r="S21" s="122"/>
      <c r="T21" s="122"/>
      <c r="U21" s="122"/>
      <c r="V21" s="122"/>
      <c r="W21" s="122"/>
      <c r="Y21" s="48"/>
    </row>
    <row r="22" spans="1:25" ht="24.75" customHeight="1">
      <c r="A22" s="122" t="s">
        <v>192</v>
      </c>
      <c r="B22" s="122"/>
      <c r="C22" s="122"/>
      <c r="D22" s="122"/>
      <c r="E22" s="122"/>
      <c r="F22" s="122"/>
      <c r="G22" s="122"/>
      <c r="H22" s="122"/>
      <c r="I22" s="122"/>
      <c r="J22" s="122"/>
      <c r="K22" s="122"/>
      <c r="L22" s="122"/>
      <c r="M22" s="122"/>
      <c r="N22" s="122"/>
      <c r="O22" s="122"/>
      <c r="P22" s="122"/>
      <c r="Q22" s="122"/>
      <c r="R22" s="122"/>
      <c r="S22" s="122"/>
      <c r="T22" s="122"/>
      <c r="U22" s="122"/>
      <c r="V22" s="122"/>
      <c r="W22" s="122"/>
      <c r="Y22" s="48"/>
    </row>
    <row r="23" spans="1:25" ht="12.75">
      <c r="A23" s="122" t="s">
        <v>193</v>
      </c>
      <c r="B23" s="122"/>
      <c r="C23" s="122"/>
      <c r="D23" s="122"/>
      <c r="E23" s="122"/>
      <c r="F23" s="122"/>
      <c r="G23" s="122"/>
      <c r="H23" s="122"/>
      <c r="I23" s="122"/>
      <c r="J23" s="122"/>
      <c r="K23" s="122"/>
      <c r="L23" s="122"/>
      <c r="M23" s="122"/>
      <c r="N23" s="122"/>
      <c r="O23" s="122"/>
      <c r="P23" s="122"/>
      <c r="Q23" s="122"/>
      <c r="R23" s="122"/>
      <c r="S23" s="122"/>
      <c r="T23" s="122"/>
      <c r="U23" s="122"/>
      <c r="V23" s="122"/>
      <c r="W23" s="122"/>
      <c r="Y23" s="48"/>
    </row>
    <row r="24" spans="1:25" ht="14.25" customHeight="1">
      <c r="A24" s="41"/>
      <c r="B24" s="18"/>
      <c r="C24" s="18"/>
      <c r="D24" s="18"/>
      <c r="E24" s="18"/>
      <c r="F24" s="18"/>
      <c r="G24" s="18"/>
      <c r="H24" s="18"/>
      <c r="I24" s="18"/>
      <c r="J24" s="18"/>
      <c r="K24" s="18"/>
      <c r="L24" s="18"/>
      <c r="M24" s="18"/>
      <c r="N24" s="18"/>
      <c r="O24" s="18"/>
      <c r="P24" s="18"/>
      <c r="Q24" s="18"/>
      <c r="R24" s="18"/>
      <c r="S24" s="18"/>
      <c r="T24" s="18"/>
      <c r="U24" s="18"/>
      <c r="V24" s="18"/>
      <c r="W24" s="18"/>
      <c r="Y24" s="48"/>
    </row>
    <row r="25" spans="1:23" ht="12.75" customHeight="1">
      <c r="A25" s="23" t="s">
        <v>312</v>
      </c>
      <c r="B25" s="3"/>
      <c r="C25" s="3"/>
      <c r="D25" s="3"/>
      <c r="E25" s="3"/>
      <c r="F25" s="3"/>
      <c r="G25" s="3"/>
      <c r="H25" s="3"/>
      <c r="I25" s="3"/>
      <c r="J25" s="3"/>
      <c r="K25" s="3"/>
      <c r="L25" s="3"/>
      <c r="M25" s="3"/>
      <c r="N25" s="3"/>
      <c r="O25" s="3"/>
      <c r="P25" s="3"/>
      <c r="Q25" s="3"/>
      <c r="R25" s="3"/>
      <c r="S25" s="3"/>
      <c r="T25" s="3"/>
      <c r="U25" s="3"/>
      <c r="V25" s="3"/>
      <c r="W25" s="3"/>
    </row>
    <row r="26" spans="1:33" ht="12.75">
      <c r="A26" s="157" t="s">
        <v>308</v>
      </c>
      <c r="B26" s="157"/>
      <c r="C26" s="157"/>
      <c r="D26" s="157"/>
      <c r="E26" s="157"/>
      <c r="F26" s="157"/>
      <c r="G26" s="157"/>
      <c r="H26" s="157"/>
      <c r="I26" s="157"/>
      <c r="J26" s="157"/>
      <c r="K26" s="157"/>
      <c r="L26" s="157"/>
      <c r="M26" s="157"/>
      <c r="N26" s="157"/>
      <c r="O26" s="157"/>
      <c r="P26" s="157"/>
      <c r="Q26" s="157"/>
      <c r="R26" s="157"/>
      <c r="S26" s="157"/>
      <c r="T26" s="157"/>
      <c r="U26" s="157"/>
      <c r="V26" s="157"/>
      <c r="W26" s="3"/>
      <c r="Y26" s="156"/>
      <c r="Z26" s="156"/>
      <c r="AA26" s="156"/>
      <c r="AB26" s="156"/>
      <c r="AC26" s="156"/>
      <c r="AD26" s="156"/>
      <c r="AE26" s="156"/>
      <c r="AF26" s="156"/>
      <c r="AG26" s="156"/>
    </row>
    <row r="27" spans="1:23" ht="12.75" customHeight="1">
      <c r="A27" s="54" t="s">
        <v>309</v>
      </c>
      <c r="B27" s="122" t="s">
        <v>316</v>
      </c>
      <c r="C27" s="122"/>
      <c r="D27" s="122"/>
      <c r="E27" s="122"/>
      <c r="F27" s="122"/>
      <c r="G27" s="122"/>
      <c r="H27" s="122"/>
      <c r="I27" s="122"/>
      <c r="J27" s="122"/>
      <c r="K27" s="122"/>
      <c r="L27" s="122"/>
      <c r="M27" s="122"/>
      <c r="N27" s="122"/>
      <c r="O27" s="122"/>
      <c r="P27" s="122"/>
      <c r="Q27" s="122"/>
      <c r="R27" s="122"/>
      <c r="S27" s="122"/>
      <c r="T27" s="122"/>
      <c r="U27" s="122"/>
      <c r="V27" s="122"/>
      <c r="W27" s="3"/>
    </row>
    <row r="28" spans="1:23" ht="24.75" customHeight="1">
      <c r="A28" s="54" t="s">
        <v>309</v>
      </c>
      <c r="B28" s="113" t="s">
        <v>317</v>
      </c>
      <c r="C28" s="113"/>
      <c r="D28" s="113"/>
      <c r="E28" s="113"/>
      <c r="F28" s="113"/>
      <c r="G28" s="113"/>
      <c r="H28" s="113"/>
      <c r="I28" s="113"/>
      <c r="J28" s="113"/>
      <c r="K28" s="113"/>
      <c r="L28" s="113"/>
      <c r="M28" s="113"/>
      <c r="N28" s="113"/>
      <c r="O28" s="113"/>
      <c r="P28" s="113"/>
      <c r="Q28" s="113"/>
      <c r="R28" s="113"/>
      <c r="S28" s="113"/>
      <c r="T28" s="113"/>
      <c r="U28" s="113"/>
      <c r="V28" s="113"/>
      <c r="W28" s="113"/>
    </row>
    <row r="29" spans="1:23" ht="24.75" customHeight="1">
      <c r="A29" s="54" t="s">
        <v>309</v>
      </c>
      <c r="B29" s="113" t="s">
        <v>318</v>
      </c>
      <c r="C29" s="113"/>
      <c r="D29" s="113"/>
      <c r="E29" s="113"/>
      <c r="F29" s="113"/>
      <c r="G29" s="113"/>
      <c r="H29" s="113"/>
      <c r="I29" s="113"/>
      <c r="J29" s="113"/>
      <c r="K29" s="113"/>
      <c r="L29" s="113"/>
      <c r="M29" s="113"/>
      <c r="N29" s="113"/>
      <c r="O29" s="113"/>
      <c r="P29" s="113"/>
      <c r="Q29" s="113"/>
      <c r="R29" s="113"/>
      <c r="S29" s="113"/>
      <c r="T29" s="113"/>
      <c r="U29" s="113"/>
      <c r="V29" s="113"/>
      <c r="W29" s="113"/>
    </row>
    <row r="30" spans="1:23" ht="12.75">
      <c r="A30" s="54"/>
      <c r="B30" s="18"/>
      <c r="C30" s="18"/>
      <c r="D30" s="18"/>
      <c r="E30" s="18"/>
      <c r="F30" s="18"/>
      <c r="G30" s="18"/>
      <c r="H30" s="18"/>
      <c r="I30" s="18"/>
      <c r="J30" s="18"/>
      <c r="K30" s="18"/>
      <c r="L30" s="18"/>
      <c r="M30" s="18"/>
      <c r="N30" s="18"/>
      <c r="O30" s="18"/>
      <c r="P30" s="18"/>
      <c r="Q30" s="18"/>
      <c r="R30" s="18"/>
      <c r="S30" s="18"/>
      <c r="T30" s="18"/>
      <c r="U30" s="18"/>
      <c r="V30" s="18"/>
      <c r="W30" s="18"/>
    </row>
    <row r="31" spans="1:26" ht="14.25">
      <c r="A31" s="113" t="s">
        <v>331</v>
      </c>
      <c r="B31" s="113"/>
      <c r="C31" s="113"/>
      <c r="D31" s="113"/>
      <c r="E31" s="113"/>
      <c r="F31" s="113"/>
      <c r="G31" s="113"/>
      <c r="H31" s="113"/>
      <c r="I31" s="113"/>
      <c r="J31" s="113"/>
      <c r="K31" s="113"/>
      <c r="L31" s="113"/>
      <c r="M31" s="113"/>
      <c r="N31" s="113"/>
      <c r="O31" s="113"/>
      <c r="P31" s="113"/>
      <c r="Q31" s="113"/>
      <c r="R31" s="113"/>
      <c r="S31" s="113"/>
      <c r="T31" s="113"/>
      <c r="U31" s="113"/>
      <c r="V31" s="113"/>
      <c r="W31" s="113"/>
      <c r="Z31" s="55"/>
    </row>
    <row r="32" spans="1:26" ht="12.75" customHeight="1">
      <c r="A32" s="18" t="s">
        <v>152</v>
      </c>
      <c r="B32" s="122" t="s">
        <v>199</v>
      </c>
      <c r="C32" s="122"/>
      <c r="D32" s="122"/>
      <c r="E32" s="122"/>
      <c r="F32" s="122"/>
      <c r="G32" s="122"/>
      <c r="H32" s="122"/>
      <c r="I32" s="122"/>
      <c r="J32" s="122"/>
      <c r="K32" s="122"/>
      <c r="L32" s="122"/>
      <c r="M32" s="122"/>
      <c r="N32" s="122"/>
      <c r="O32" s="122"/>
      <c r="P32" s="122"/>
      <c r="Q32" s="122"/>
      <c r="R32" s="122"/>
      <c r="S32" s="122"/>
      <c r="T32" s="122"/>
      <c r="U32" s="122"/>
      <c r="V32" s="122"/>
      <c r="W32" s="122"/>
      <c r="Z32" s="55"/>
    </row>
    <row r="33" spans="1:26" ht="12.75" customHeight="1">
      <c r="A33" s="18" t="s">
        <v>153</v>
      </c>
      <c r="B33" s="122" t="s">
        <v>200</v>
      </c>
      <c r="C33" s="122"/>
      <c r="D33" s="122"/>
      <c r="E33" s="122"/>
      <c r="F33" s="122"/>
      <c r="G33" s="122"/>
      <c r="H33" s="122"/>
      <c r="I33" s="122"/>
      <c r="J33" s="122"/>
      <c r="K33" s="122"/>
      <c r="L33" s="122"/>
      <c r="M33" s="122"/>
      <c r="N33" s="122"/>
      <c r="O33" s="122"/>
      <c r="P33" s="122"/>
      <c r="Q33" s="122"/>
      <c r="R33" s="122"/>
      <c r="S33" s="122"/>
      <c r="T33" s="122"/>
      <c r="U33" s="122"/>
      <c r="V33" s="122"/>
      <c r="W33" s="122"/>
      <c r="Z33" s="55"/>
    </row>
    <row r="34" spans="1:26" ht="12.75" customHeight="1">
      <c r="A34" s="18" t="s">
        <v>154</v>
      </c>
      <c r="B34" s="122" t="s">
        <v>201</v>
      </c>
      <c r="C34" s="122"/>
      <c r="D34" s="122"/>
      <c r="E34" s="122"/>
      <c r="F34" s="122"/>
      <c r="G34" s="122"/>
      <c r="H34" s="122"/>
      <c r="I34" s="122"/>
      <c r="J34" s="122"/>
      <c r="K34" s="122"/>
      <c r="L34" s="122"/>
      <c r="M34" s="122"/>
      <c r="N34" s="122"/>
      <c r="O34" s="122"/>
      <c r="P34" s="122"/>
      <c r="Q34" s="122"/>
      <c r="R34" s="122"/>
      <c r="S34" s="122"/>
      <c r="T34" s="122"/>
      <c r="U34" s="122"/>
      <c r="V34" s="122"/>
      <c r="W34" s="122"/>
      <c r="Z34" s="55"/>
    </row>
    <row r="35" spans="1:26" ht="12.75" customHeight="1">
      <c r="A35" s="18" t="s">
        <v>155</v>
      </c>
      <c r="B35" s="122" t="s">
        <v>235</v>
      </c>
      <c r="C35" s="122"/>
      <c r="D35" s="122"/>
      <c r="E35" s="122"/>
      <c r="F35" s="122"/>
      <c r="G35" s="122"/>
      <c r="H35" s="122"/>
      <c r="I35" s="122"/>
      <c r="J35" s="122"/>
      <c r="K35" s="122"/>
      <c r="L35" s="122"/>
      <c r="M35" s="122"/>
      <c r="N35" s="122"/>
      <c r="O35" s="122"/>
      <c r="P35" s="122"/>
      <c r="Q35" s="122"/>
      <c r="R35" s="122"/>
      <c r="S35" s="122"/>
      <c r="T35" s="122"/>
      <c r="U35" s="122"/>
      <c r="V35" s="122"/>
      <c r="W35" s="122"/>
      <c r="Z35" s="55"/>
    </row>
    <row r="36" spans="1:26" ht="12.75" customHeight="1">
      <c r="A36" s="41" t="s">
        <v>156</v>
      </c>
      <c r="B36" s="122" t="s">
        <v>202</v>
      </c>
      <c r="C36" s="122"/>
      <c r="D36" s="122"/>
      <c r="E36" s="122"/>
      <c r="F36" s="122"/>
      <c r="G36" s="122"/>
      <c r="H36" s="122"/>
      <c r="I36" s="122"/>
      <c r="J36" s="122"/>
      <c r="K36" s="122"/>
      <c r="L36" s="122"/>
      <c r="M36" s="122"/>
      <c r="N36" s="122"/>
      <c r="O36" s="122"/>
      <c r="P36" s="122"/>
      <c r="Q36" s="122"/>
      <c r="R36" s="122"/>
      <c r="S36" s="122"/>
      <c r="T36" s="122"/>
      <c r="U36" s="122"/>
      <c r="V36" s="122"/>
      <c r="W36" s="122"/>
      <c r="Z36" s="55"/>
    </row>
    <row r="37" spans="1:26" ht="12.75" customHeight="1">
      <c r="A37" s="41" t="s">
        <v>157</v>
      </c>
      <c r="B37" s="122" t="s">
        <v>203</v>
      </c>
      <c r="C37" s="122"/>
      <c r="D37" s="122"/>
      <c r="E37" s="122"/>
      <c r="F37" s="122"/>
      <c r="G37" s="122"/>
      <c r="H37" s="122"/>
      <c r="I37" s="122"/>
      <c r="J37" s="122"/>
      <c r="K37" s="122"/>
      <c r="L37" s="122"/>
      <c r="M37" s="122"/>
      <c r="N37" s="122"/>
      <c r="O37" s="122"/>
      <c r="P37" s="122"/>
      <c r="Q37" s="122"/>
      <c r="R37" s="122"/>
      <c r="S37" s="122"/>
      <c r="T37" s="122"/>
      <c r="U37" s="122"/>
      <c r="V37" s="122"/>
      <c r="W37" s="122"/>
      <c r="Z37" s="55"/>
    </row>
    <row r="38" spans="1:26" ht="12.75" customHeight="1">
      <c r="A38" s="41" t="s">
        <v>49</v>
      </c>
      <c r="B38" s="122" t="s">
        <v>204</v>
      </c>
      <c r="C38" s="122"/>
      <c r="D38" s="122"/>
      <c r="E38" s="122"/>
      <c r="F38" s="122"/>
      <c r="G38" s="122"/>
      <c r="H38" s="122"/>
      <c r="I38" s="122"/>
      <c r="J38" s="122"/>
      <c r="K38" s="122"/>
      <c r="L38" s="122"/>
      <c r="M38" s="122"/>
      <c r="N38" s="122"/>
      <c r="O38" s="122"/>
      <c r="P38" s="122"/>
      <c r="Q38" s="122"/>
      <c r="R38" s="122"/>
      <c r="S38" s="122"/>
      <c r="T38" s="122"/>
      <c r="U38" s="122"/>
      <c r="V38" s="122"/>
      <c r="W38" s="122"/>
      <c r="Z38" s="55"/>
    </row>
    <row r="39" spans="1:26" ht="24.75" customHeight="1">
      <c r="A39" s="18" t="s">
        <v>50</v>
      </c>
      <c r="B39" s="122" t="s">
        <v>205</v>
      </c>
      <c r="C39" s="122"/>
      <c r="D39" s="122"/>
      <c r="E39" s="122"/>
      <c r="F39" s="122"/>
      <c r="G39" s="122"/>
      <c r="H39" s="122"/>
      <c r="I39" s="122"/>
      <c r="J39" s="122"/>
      <c r="K39" s="122"/>
      <c r="L39" s="122"/>
      <c r="M39" s="122"/>
      <c r="N39" s="122"/>
      <c r="O39" s="122"/>
      <c r="P39" s="122"/>
      <c r="Q39" s="122"/>
      <c r="R39" s="122"/>
      <c r="S39" s="122"/>
      <c r="T39" s="122"/>
      <c r="U39" s="122"/>
      <c r="V39" s="122"/>
      <c r="W39" s="122"/>
      <c r="Z39" s="56"/>
    </row>
    <row r="40" spans="1:26" ht="12.75" customHeight="1">
      <c r="A40" s="18" t="s">
        <v>51</v>
      </c>
      <c r="B40" s="122" t="s">
        <v>206</v>
      </c>
      <c r="C40" s="122"/>
      <c r="D40" s="122"/>
      <c r="E40" s="122"/>
      <c r="F40" s="122"/>
      <c r="G40" s="122"/>
      <c r="H40" s="122"/>
      <c r="I40" s="122"/>
      <c r="J40" s="122"/>
      <c r="K40" s="122"/>
      <c r="L40" s="122"/>
      <c r="M40" s="122"/>
      <c r="N40" s="122"/>
      <c r="O40" s="122"/>
      <c r="P40" s="122"/>
      <c r="Q40" s="122"/>
      <c r="R40" s="122"/>
      <c r="S40" s="122"/>
      <c r="T40" s="122"/>
      <c r="U40" s="122"/>
      <c r="V40" s="122"/>
      <c r="W40" s="122"/>
      <c r="Z40" s="55"/>
    </row>
    <row r="41" spans="1:26" ht="12.75" customHeight="1">
      <c r="A41" s="41" t="s">
        <v>52</v>
      </c>
      <c r="B41" s="122" t="s">
        <v>207</v>
      </c>
      <c r="C41" s="122"/>
      <c r="D41" s="122"/>
      <c r="E41" s="122"/>
      <c r="F41" s="122"/>
      <c r="G41" s="122"/>
      <c r="H41" s="122"/>
      <c r="I41" s="122"/>
      <c r="J41" s="122"/>
      <c r="K41" s="122"/>
      <c r="L41" s="122"/>
      <c r="M41" s="122"/>
      <c r="N41" s="122"/>
      <c r="O41" s="122"/>
      <c r="P41" s="122"/>
      <c r="Q41" s="122"/>
      <c r="R41" s="122"/>
      <c r="S41" s="122"/>
      <c r="T41" s="122"/>
      <c r="U41" s="122"/>
      <c r="V41" s="122"/>
      <c r="W41" s="122"/>
      <c r="Z41" s="55"/>
    </row>
    <row r="42" spans="1:26" ht="12.75" customHeight="1">
      <c r="A42" s="41" t="s">
        <v>36</v>
      </c>
      <c r="B42" s="122" t="s">
        <v>352</v>
      </c>
      <c r="C42" s="122"/>
      <c r="D42" s="122"/>
      <c r="E42" s="122"/>
      <c r="F42" s="122"/>
      <c r="G42" s="122"/>
      <c r="H42" s="122"/>
      <c r="I42" s="122"/>
      <c r="J42" s="122"/>
      <c r="K42" s="122"/>
      <c r="L42" s="122"/>
      <c r="M42" s="122"/>
      <c r="N42" s="122"/>
      <c r="O42" s="122"/>
      <c r="P42" s="122"/>
      <c r="Q42" s="122"/>
      <c r="R42" s="122"/>
      <c r="S42" s="122"/>
      <c r="T42" s="122"/>
      <c r="U42" s="122"/>
      <c r="V42" s="122"/>
      <c r="W42" s="122"/>
      <c r="Z42" s="55"/>
    </row>
    <row r="43" spans="1:26" ht="24.75" customHeight="1">
      <c r="A43" s="41" t="s">
        <v>37</v>
      </c>
      <c r="B43" s="122" t="s">
        <v>208</v>
      </c>
      <c r="C43" s="122"/>
      <c r="D43" s="122"/>
      <c r="E43" s="122"/>
      <c r="F43" s="122"/>
      <c r="G43" s="122"/>
      <c r="H43" s="122"/>
      <c r="I43" s="122"/>
      <c r="J43" s="122"/>
      <c r="K43" s="122"/>
      <c r="L43" s="122"/>
      <c r="M43" s="122"/>
      <c r="N43" s="122"/>
      <c r="O43" s="122"/>
      <c r="P43" s="122"/>
      <c r="Q43" s="122"/>
      <c r="R43" s="122"/>
      <c r="S43" s="122"/>
      <c r="T43" s="122"/>
      <c r="U43" s="122"/>
      <c r="V43" s="122"/>
      <c r="W43" s="122"/>
      <c r="Z43" s="55"/>
    </row>
    <row r="44" spans="1:26" ht="12.75" customHeight="1">
      <c r="A44" s="18" t="s">
        <v>38</v>
      </c>
      <c r="B44" s="122" t="s">
        <v>209</v>
      </c>
      <c r="C44" s="122"/>
      <c r="D44" s="122"/>
      <c r="E44" s="122"/>
      <c r="F44" s="122"/>
      <c r="G44" s="122"/>
      <c r="H44" s="122"/>
      <c r="I44" s="122"/>
      <c r="J44" s="122"/>
      <c r="K44" s="122"/>
      <c r="L44" s="122"/>
      <c r="M44" s="122"/>
      <c r="N44" s="122"/>
      <c r="O44" s="122"/>
      <c r="P44" s="122"/>
      <c r="Q44" s="122"/>
      <c r="R44" s="122"/>
      <c r="S44" s="122"/>
      <c r="T44" s="122"/>
      <c r="U44" s="122"/>
      <c r="V44" s="122"/>
      <c r="W44" s="122"/>
      <c r="Z44" s="55"/>
    </row>
    <row r="45" spans="1:26" ht="12.75" customHeight="1">
      <c r="A45" s="18" t="s">
        <v>11</v>
      </c>
      <c r="B45" s="122" t="s">
        <v>210</v>
      </c>
      <c r="C45" s="122"/>
      <c r="D45" s="122"/>
      <c r="E45" s="122"/>
      <c r="F45" s="122"/>
      <c r="G45" s="122"/>
      <c r="H45" s="122"/>
      <c r="I45" s="122"/>
      <c r="J45" s="122"/>
      <c r="K45" s="122"/>
      <c r="L45" s="122"/>
      <c r="M45" s="122"/>
      <c r="N45" s="122"/>
      <c r="O45" s="122"/>
      <c r="P45" s="122"/>
      <c r="Q45" s="122"/>
      <c r="R45" s="122"/>
      <c r="S45" s="122"/>
      <c r="T45" s="122"/>
      <c r="U45" s="122"/>
      <c r="V45" s="122"/>
      <c r="W45" s="122"/>
      <c r="Z45" s="55"/>
    </row>
    <row r="46" spans="1:26" ht="12.75" customHeight="1">
      <c r="A46" s="18" t="s">
        <v>39</v>
      </c>
      <c r="B46" s="122" t="s">
        <v>221</v>
      </c>
      <c r="C46" s="122"/>
      <c r="D46" s="122"/>
      <c r="E46" s="122"/>
      <c r="F46" s="122"/>
      <c r="G46" s="122"/>
      <c r="H46" s="122"/>
      <c r="I46" s="122"/>
      <c r="J46" s="122"/>
      <c r="K46" s="122"/>
      <c r="L46" s="122"/>
      <c r="M46" s="122"/>
      <c r="N46" s="122"/>
      <c r="O46" s="122"/>
      <c r="P46" s="122"/>
      <c r="Q46" s="122"/>
      <c r="R46" s="122"/>
      <c r="S46" s="122"/>
      <c r="T46" s="122"/>
      <c r="U46" s="122"/>
      <c r="V46" s="122"/>
      <c r="W46" s="122"/>
      <c r="Z46" s="55"/>
    </row>
    <row r="47" spans="1:26" ht="12.75" customHeight="1">
      <c r="A47" s="41" t="s">
        <v>223</v>
      </c>
      <c r="B47" s="122" t="s">
        <v>211</v>
      </c>
      <c r="C47" s="122"/>
      <c r="D47" s="122"/>
      <c r="E47" s="122"/>
      <c r="F47" s="122"/>
      <c r="G47" s="122"/>
      <c r="H47" s="122"/>
      <c r="I47" s="122"/>
      <c r="J47" s="122"/>
      <c r="K47" s="122"/>
      <c r="L47" s="122"/>
      <c r="M47" s="122"/>
      <c r="N47" s="122"/>
      <c r="O47" s="122"/>
      <c r="P47" s="122"/>
      <c r="Q47" s="122"/>
      <c r="R47" s="122"/>
      <c r="S47" s="122"/>
      <c r="T47" s="122"/>
      <c r="U47" s="122"/>
      <c r="V47" s="122"/>
      <c r="W47" s="122"/>
      <c r="Z47" s="56"/>
    </row>
    <row r="48" spans="1:26" ht="12.75" customHeight="1">
      <c r="A48" s="41" t="s">
        <v>224</v>
      </c>
      <c r="B48" s="122" t="s">
        <v>212</v>
      </c>
      <c r="C48" s="122"/>
      <c r="D48" s="122"/>
      <c r="E48" s="122"/>
      <c r="F48" s="122"/>
      <c r="G48" s="122"/>
      <c r="H48" s="122"/>
      <c r="I48" s="122"/>
      <c r="J48" s="122"/>
      <c r="K48" s="122"/>
      <c r="L48" s="122"/>
      <c r="M48" s="122"/>
      <c r="N48" s="122"/>
      <c r="O48" s="122"/>
      <c r="P48" s="122"/>
      <c r="Q48" s="122"/>
      <c r="R48" s="122"/>
      <c r="S48" s="122"/>
      <c r="T48" s="122"/>
      <c r="U48" s="122"/>
      <c r="V48" s="122"/>
      <c r="W48" s="122"/>
      <c r="Z48" s="55"/>
    </row>
    <row r="49" spans="1:26" ht="12.75" customHeight="1">
      <c r="A49" s="41" t="s">
        <v>225</v>
      </c>
      <c r="B49" s="122" t="s">
        <v>222</v>
      </c>
      <c r="C49" s="122"/>
      <c r="D49" s="122"/>
      <c r="E49" s="122"/>
      <c r="F49" s="122"/>
      <c r="G49" s="122"/>
      <c r="H49" s="122"/>
      <c r="I49" s="122"/>
      <c r="J49" s="122"/>
      <c r="K49" s="122"/>
      <c r="L49" s="122"/>
      <c r="M49" s="122"/>
      <c r="N49" s="122"/>
      <c r="O49" s="122"/>
      <c r="P49" s="122"/>
      <c r="Q49" s="122"/>
      <c r="R49" s="122"/>
      <c r="S49" s="122"/>
      <c r="T49" s="122"/>
      <c r="U49" s="122"/>
      <c r="V49" s="122"/>
      <c r="W49" s="122"/>
      <c r="Z49" s="55"/>
    </row>
    <row r="50" spans="1:26" ht="24.75" customHeight="1">
      <c r="A50" s="18" t="s">
        <v>226</v>
      </c>
      <c r="B50" s="122" t="s">
        <v>213</v>
      </c>
      <c r="C50" s="122"/>
      <c r="D50" s="122"/>
      <c r="E50" s="122"/>
      <c r="F50" s="122"/>
      <c r="G50" s="122"/>
      <c r="H50" s="122"/>
      <c r="I50" s="122"/>
      <c r="J50" s="122"/>
      <c r="K50" s="122"/>
      <c r="L50" s="122"/>
      <c r="M50" s="122"/>
      <c r="N50" s="122"/>
      <c r="O50" s="122"/>
      <c r="P50" s="122"/>
      <c r="Q50" s="122"/>
      <c r="R50" s="122"/>
      <c r="S50" s="122"/>
      <c r="T50" s="122"/>
      <c r="U50" s="122"/>
      <c r="V50" s="122"/>
      <c r="W50" s="122"/>
      <c r="Z50" s="55"/>
    </row>
    <row r="51" spans="1:26" ht="12.75" customHeight="1">
      <c r="A51" s="18" t="s">
        <v>227</v>
      </c>
      <c r="B51" s="122" t="s">
        <v>214</v>
      </c>
      <c r="C51" s="122"/>
      <c r="D51" s="122"/>
      <c r="E51" s="122"/>
      <c r="F51" s="122"/>
      <c r="G51" s="122"/>
      <c r="H51" s="122"/>
      <c r="I51" s="122"/>
      <c r="J51" s="122"/>
      <c r="K51" s="122"/>
      <c r="L51" s="122"/>
      <c r="M51" s="122"/>
      <c r="N51" s="122"/>
      <c r="O51" s="122"/>
      <c r="P51" s="122"/>
      <c r="Q51" s="122"/>
      <c r="R51" s="122"/>
      <c r="S51" s="122"/>
      <c r="T51" s="122"/>
      <c r="U51" s="122"/>
      <c r="V51" s="122"/>
      <c r="W51" s="122"/>
      <c r="Z51" s="55"/>
    </row>
    <row r="52" spans="1:26" ht="12.75" customHeight="1">
      <c r="A52" s="18" t="s">
        <v>228</v>
      </c>
      <c r="B52" s="122" t="s">
        <v>215</v>
      </c>
      <c r="C52" s="122"/>
      <c r="D52" s="122"/>
      <c r="E52" s="122"/>
      <c r="F52" s="122"/>
      <c r="G52" s="122"/>
      <c r="H52" s="122"/>
      <c r="I52" s="122"/>
      <c r="J52" s="122"/>
      <c r="K52" s="122"/>
      <c r="L52" s="122"/>
      <c r="M52" s="122"/>
      <c r="N52" s="122"/>
      <c r="O52" s="122"/>
      <c r="P52" s="122"/>
      <c r="Q52" s="122"/>
      <c r="R52" s="122"/>
      <c r="S52" s="122"/>
      <c r="T52" s="122"/>
      <c r="U52" s="122"/>
      <c r="V52" s="122"/>
      <c r="W52" s="122"/>
      <c r="Z52" s="55"/>
    </row>
    <row r="53" spans="1:26" ht="24.75" customHeight="1">
      <c r="A53" s="41" t="s">
        <v>229</v>
      </c>
      <c r="B53" s="122" t="s">
        <v>216</v>
      </c>
      <c r="C53" s="122"/>
      <c r="D53" s="122"/>
      <c r="E53" s="122"/>
      <c r="F53" s="122"/>
      <c r="G53" s="122"/>
      <c r="H53" s="122"/>
      <c r="I53" s="122"/>
      <c r="J53" s="122"/>
      <c r="K53" s="122"/>
      <c r="L53" s="122"/>
      <c r="M53" s="122"/>
      <c r="N53" s="122"/>
      <c r="O53" s="122"/>
      <c r="P53" s="122"/>
      <c r="Q53" s="122"/>
      <c r="R53" s="122"/>
      <c r="S53" s="122"/>
      <c r="T53" s="122"/>
      <c r="U53" s="122"/>
      <c r="V53" s="122"/>
      <c r="W53" s="122"/>
      <c r="Z53" s="55"/>
    </row>
    <row r="54" spans="1:26" ht="12.75" customHeight="1">
      <c r="A54" s="41" t="s">
        <v>230</v>
      </c>
      <c r="B54" s="122" t="s">
        <v>217</v>
      </c>
      <c r="C54" s="122"/>
      <c r="D54" s="122"/>
      <c r="E54" s="122"/>
      <c r="F54" s="122"/>
      <c r="G54" s="122"/>
      <c r="H54" s="122"/>
      <c r="I54" s="122"/>
      <c r="J54" s="122"/>
      <c r="K54" s="122"/>
      <c r="L54" s="122"/>
      <c r="M54" s="122"/>
      <c r="N54" s="122"/>
      <c r="O54" s="122"/>
      <c r="P54" s="122"/>
      <c r="Q54" s="122"/>
      <c r="R54" s="122"/>
      <c r="S54" s="122"/>
      <c r="T54" s="122"/>
      <c r="U54" s="122"/>
      <c r="V54" s="122"/>
      <c r="W54" s="122"/>
      <c r="Z54" s="55"/>
    </row>
    <row r="55" spans="1:26" ht="12.75" customHeight="1">
      <c r="A55" s="41" t="s">
        <v>231</v>
      </c>
      <c r="B55" s="122" t="s">
        <v>218</v>
      </c>
      <c r="C55" s="122"/>
      <c r="D55" s="122"/>
      <c r="E55" s="122"/>
      <c r="F55" s="122"/>
      <c r="G55" s="122"/>
      <c r="H55" s="122"/>
      <c r="I55" s="122"/>
      <c r="J55" s="122"/>
      <c r="K55" s="122"/>
      <c r="L55" s="122"/>
      <c r="M55" s="122"/>
      <c r="N55" s="122"/>
      <c r="O55" s="122"/>
      <c r="P55" s="122"/>
      <c r="Q55" s="122"/>
      <c r="R55" s="122"/>
      <c r="S55" s="122"/>
      <c r="T55" s="122"/>
      <c r="U55" s="122"/>
      <c r="V55" s="122"/>
      <c r="W55" s="122"/>
      <c r="Z55" s="48"/>
    </row>
    <row r="56" spans="1:26" ht="12.75" customHeight="1">
      <c r="A56" s="41" t="s">
        <v>232</v>
      </c>
      <c r="B56" s="122" t="s">
        <v>219</v>
      </c>
      <c r="C56" s="122"/>
      <c r="D56" s="122"/>
      <c r="E56" s="122"/>
      <c r="F56" s="122"/>
      <c r="G56" s="122"/>
      <c r="H56" s="122"/>
      <c r="I56" s="122"/>
      <c r="J56" s="122"/>
      <c r="K56" s="122"/>
      <c r="L56" s="122"/>
      <c r="M56" s="122"/>
      <c r="N56" s="122"/>
      <c r="O56" s="122"/>
      <c r="P56" s="122"/>
      <c r="Q56" s="122"/>
      <c r="R56" s="122"/>
      <c r="S56" s="122"/>
      <c r="T56" s="122"/>
      <c r="U56" s="122"/>
      <c r="V56" s="122"/>
      <c r="W56" s="122"/>
      <c r="Z56" s="55"/>
    </row>
    <row r="57" spans="1:26" ht="12.75" customHeight="1">
      <c r="A57" s="41" t="s">
        <v>233</v>
      </c>
      <c r="B57" s="122" t="s">
        <v>220</v>
      </c>
      <c r="C57" s="122"/>
      <c r="D57" s="122"/>
      <c r="E57" s="122"/>
      <c r="F57" s="122"/>
      <c r="G57" s="122"/>
      <c r="H57" s="122"/>
      <c r="I57" s="122"/>
      <c r="J57" s="122"/>
      <c r="K57" s="122"/>
      <c r="L57" s="122"/>
      <c r="M57" s="122"/>
      <c r="N57" s="122"/>
      <c r="O57" s="122"/>
      <c r="P57" s="122"/>
      <c r="Q57" s="122"/>
      <c r="R57" s="122"/>
      <c r="S57" s="122"/>
      <c r="T57" s="122"/>
      <c r="U57" s="122"/>
      <c r="V57" s="122"/>
      <c r="W57" s="122"/>
      <c r="Z57" s="55"/>
    </row>
    <row r="58" spans="1:26" ht="24.75" customHeight="1">
      <c r="A58" s="41" t="s">
        <v>234</v>
      </c>
      <c r="B58" s="122" t="s">
        <v>236</v>
      </c>
      <c r="C58" s="122"/>
      <c r="D58" s="122"/>
      <c r="E58" s="122"/>
      <c r="F58" s="122"/>
      <c r="G58" s="122"/>
      <c r="H58" s="122"/>
      <c r="I58" s="122"/>
      <c r="J58" s="122"/>
      <c r="K58" s="122"/>
      <c r="L58" s="122"/>
      <c r="M58" s="122"/>
      <c r="N58" s="122"/>
      <c r="O58" s="122"/>
      <c r="P58" s="122"/>
      <c r="Q58" s="122"/>
      <c r="R58" s="122"/>
      <c r="S58" s="122"/>
      <c r="T58" s="122"/>
      <c r="U58" s="122"/>
      <c r="V58" s="122"/>
      <c r="W58" s="122"/>
      <c r="Z58" s="55"/>
    </row>
    <row r="59" spans="1:26" ht="38.25" customHeight="1">
      <c r="A59" s="41" t="s">
        <v>135</v>
      </c>
      <c r="B59" s="122" t="s">
        <v>136</v>
      </c>
      <c r="C59" s="122"/>
      <c r="D59" s="122"/>
      <c r="E59" s="122"/>
      <c r="F59" s="122"/>
      <c r="G59" s="122"/>
      <c r="H59" s="122"/>
      <c r="I59" s="122"/>
      <c r="J59" s="122"/>
      <c r="K59" s="122"/>
      <c r="L59" s="122"/>
      <c r="M59" s="122"/>
      <c r="N59" s="122"/>
      <c r="O59" s="122"/>
      <c r="P59" s="122"/>
      <c r="Q59" s="122"/>
      <c r="R59" s="122"/>
      <c r="S59" s="122"/>
      <c r="T59" s="122"/>
      <c r="U59" s="122"/>
      <c r="V59" s="122"/>
      <c r="W59" s="122"/>
      <c r="Z59" s="55"/>
    </row>
    <row r="60" spans="1:26" ht="12.75" customHeight="1">
      <c r="A60" s="3"/>
      <c r="B60" s="18"/>
      <c r="C60" s="18"/>
      <c r="D60" s="18"/>
      <c r="E60" s="18"/>
      <c r="F60" s="18"/>
      <c r="G60" s="18"/>
      <c r="H60" s="18"/>
      <c r="I60" s="18"/>
      <c r="J60" s="18"/>
      <c r="K60" s="18"/>
      <c r="L60" s="18"/>
      <c r="M60" s="18"/>
      <c r="N60" s="18"/>
      <c r="O60" s="18"/>
      <c r="P60" s="18"/>
      <c r="Q60" s="18"/>
      <c r="R60" s="18"/>
      <c r="S60" s="18"/>
      <c r="T60" s="18"/>
      <c r="U60" s="18"/>
      <c r="V60" s="18"/>
      <c r="W60" s="18"/>
      <c r="Z60" s="55"/>
    </row>
    <row r="61" spans="1:26" ht="12.75" customHeight="1">
      <c r="A61" s="23" t="s">
        <v>311</v>
      </c>
      <c r="B61" s="3"/>
      <c r="C61" s="3"/>
      <c r="D61" s="3"/>
      <c r="E61" s="3"/>
      <c r="F61" s="3"/>
      <c r="G61" s="3"/>
      <c r="H61" s="3"/>
      <c r="I61" s="3"/>
      <c r="J61" s="3"/>
      <c r="K61" s="3"/>
      <c r="L61" s="3"/>
      <c r="M61" s="3"/>
      <c r="N61" s="3"/>
      <c r="O61" s="3"/>
      <c r="P61" s="3"/>
      <c r="Q61" s="3"/>
      <c r="R61" s="3"/>
      <c r="S61" s="3"/>
      <c r="T61" s="3"/>
      <c r="U61" s="3"/>
      <c r="V61" s="3"/>
      <c r="W61" s="3"/>
      <c r="Z61" s="55"/>
    </row>
    <row r="62" spans="1:26" ht="25.5" customHeight="1">
      <c r="A62" s="122" t="s">
        <v>330</v>
      </c>
      <c r="B62" s="122"/>
      <c r="C62" s="122"/>
      <c r="D62" s="122"/>
      <c r="E62" s="122"/>
      <c r="F62" s="122"/>
      <c r="G62" s="122"/>
      <c r="H62" s="122"/>
      <c r="I62" s="122"/>
      <c r="J62" s="122"/>
      <c r="K62" s="122"/>
      <c r="L62" s="122"/>
      <c r="M62" s="122"/>
      <c r="N62" s="122"/>
      <c r="O62" s="122"/>
      <c r="P62" s="122"/>
      <c r="Q62" s="122"/>
      <c r="R62" s="122"/>
      <c r="S62" s="122"/>
      <c r="T62" s="122"/>
      <c r="U62" s="122"/>
      <c r="V62" s="122"/>
      <c r="W62" s="122"/>
      <c r="Z62" s="56"/>
    </row>
    <row r="63" spans="1:23" ht="12.75">
      <c r="A63" s="18"/>
      <c r="B63" s="18"/>
      <c r="C63" s="18"/>
      <c r="D63" s="18"/>
      <c r="E63" s="18"/>
      <c r="F63" s="18"/>
      <c r="G63" s="18"/>
      <c r="H63" s="18"/>
      <c r="I63" s="18"/>
      <c r="J63" s="18"/>
      <c r="K63" s="18"/>
      <c r="L63" s="18"/>
      <c r="M63" s="18"/>
      <c r="N63" s="18"/>
      <c r="O63" s="18"/>
      <c r="P63" s="18"/>
      <c r="Q63" s="18"/>
      <c r="R63" s="18"/>
      <c r="S63" s="18"/>
      <c r="T63" s="18"/>
      <c r="U63" s="18"/>
      <c r="V63" s="18"/>
      <c r="W63" s="18"/>
    </row>
    <row r="64" spans="1:23" ht="12.75">
      <c r="A64" s="50" t="s">
        <v>313</v>
      </c>
      <c r="B64" s="3"/>
      <c r="C64" s="3"/>
      <c r="D64" s="3"/>
      <c r="E64" s="3"/>
      <c r="F64" s="3"/>
      <c r="G64" s="3"/>
      <c r="H64" s="3"/>
      <c r="I64" s="3"/>
      <c r="J64" s="3"/>
      <c r="K64" s="3"/>
      <c r="L64" s="3"/>
      <c r="M64" s="3"/>
      <c r="N64" s="3"/>
      <c r="O64" s="3"/>
      <c r="P64" s="3"/>
      <c r="Q64" s="3"/>
      <c r="R64" s="3"/>
      <c r="S64" s="3"/>
      <c r="T64" s="3"/>
      <c r="U64" s="3"/>
      <c r="V64" s="3"/>
      <c r="W64" s="3"/>
    </row>
    <row r="65" spans="1:23" ht="15">
      <c r="A65" s="57"/>
      <c r="B65" s="3"/>
      <c r="C65" s="3"/>
      <c r="D65" s="3"/>
      <c r="E65" s="3"/>
      <c r="F65" s="3"/>
      <c r="G65" s="3"/>
      <c r="H65" s="3"/>
      <c r="I65" s="3"/>
      <c r="J65" s="3"/>
      <c r="K65" s="3"/>
      <c r="L65" s="3"/>
      <c r="M65" s="3"/>
      <c r="N65" s="150" t="s">
        <v>160</v>
      </c>
      <c r="O65" s="150"/>
      <c r="P65" s="150"/>
      <c r="Q65" s="150"/>
      <c r="R65" s="150"/>
      <c r="S65" s="150" t="s">
        <v>58</v>
      </c>
      <c r="T65" s="150"/>
      <c r="U65" s="150"/>
      <c r="V65" s="150"/>
      <c r="W65" s="150"/>
    </row>
    <row r="66" spans="1:23" ht="12.75" customHeight="1">
      <c r="A66" s="127" t="s">
        <v>152</v>
      </c>
      <c r="B66" s="127"/>
      <c r="C66" s="147">
        <v>0.19</v>
      </c>
      <c r="D66" s="147"/>
      <c r="E66" s="127" t="s">
        <v>164</v>
      </c>
      <c r="F66" s="127"/>
      <c r="G66" s="127"/>
      <c r="H66" s="127"/>
      <c r="I66" s="127"/>
      <c r="J66" s="127"/>
      <c r="K66" s="127"/>
      <c r="L66" s="127"/>
      <c r="M66" s="127"/>
      <c r="N66" s="148">
        <v>3025159.28</v>
      </c>
      <c r="O66" s="148"/>
      <c r="P66" s="148"/>
      <c r="Q66" s="148"/>
      <c r="R66" s="148"/>
      <c r="S66" s="149">
        <f aca="true" t="shared" si="0" ref="S66:S72">ROUND(N66*C66/4000,2)*4</f>
        <v>574.8</v>
      </c>
      <c r="T66" s="149"/>
      <c r="U66" s="149"/>
      <c r="V66" s="149"/>
      <c r="W66" s="149"/>
    </row>
    <row r="67" spans="1:23" ht="12.75" customHeight="1">
      <c r="A67" s="127" t="s">
        <v>153</v>
      </c>
      <c r="B67" s="127"/>
      <c r="C67" s="147">
        <v>0.21</v>
      </c>
      <c r="D67" s="147"/>
      <c r="E67" s="127" t="s">
        <v>164</v>
      </c>
      <c r="F67" s="127"/>
      <c r="G67" s="127"/>
      <c r="H67" s="127"/>
      <c r="I67" s="127"/>
      <c r="J67" s="127"/>
      <c r="K67" s="127"/>
      <c r="L67" s="127"/>
      <c r="M67" s="127"/>
      <c r="N67" s="148">
        <v>634774.81</v>
      </c>
      <c r="O67" s="148"/>
      <c r="P67" s="148"/>
      <c r="Q67" s="148"/>
      <c r="R67" s="148"/>
      <c r="S67" s="149">
        <f t="shared" si="0"/>
        <v>133.32</v>
      </c>
      <c r="T67" s="149"/>
      <c r="U67" s="149"/>
      <c r="V67" s="149"/>
      <c r="W67" s="149"/>
    </row>
    <row r="68" spans="1:23" ht="15">
      <c r="A68" s="127" t="s">
        <v>154</v>
      </c>
      <c r="B68" s="127"/>
      <c r="C68" s="147">
        <v>0.2</v>
      </c>
      <c r="D68" s="147"/>
      <c r="E68" s="127" t="s">
        <v>164</v>
      </c>
      <c r="F68" s="127"/>
      <c r="G68" s="127"/>
      <c r="H68" s="127"/>
      <c r="I68" s="127"/>
      <c r="J68" s="127"/>
      <c r="K68" s="127"/>
      <c r="L68" s="127"/>
      <c r="M68" s="127"/>
      <c r="N68" s="148">
        <v>77721.57</v>
      </c>
      <c r="O68" s="148"/>
      <c r="P68" s="148"/>
      <c r="Q68" s="148"/>
      <c r="R68" s="148"/>
      <c r="S68" s="149">
        <f t="shared" si="0"/>
        <v>15.56</v>
      </c>
      <c r="T68" s="149"/>
      <c r="U68" s="149"/>
      <c r="V68" s="149"/>
      <c r="W68" s="149"/>
    </row>
    <row r="69" spans="1:23" ht="15">
      <c r="A69" s="127" t="s">
        <v>155</v>
      </c>
      <c r="B69" s="127"/>
      <c r="C69" s="147">
        <v>1.8</v>
      </c>
      <c r="D69" s="147"/>
      <c r="E69" s="127" t="s">
        <v>164</v>
      </c>
      <c r="F69" s="127"/>
      <c r="G69" s="127"/>
      <c r="H69" s="127"/>
      <c r="I69" s="127"/>
      <c r="J69" s="127"/>
      <c r="K69" s="127"/>
      <c r="L69" s="127"/>
      <c r="M69" s="127"/>
      <c r="N69" s="148">
        <v>2000</v>
      </c>
      <c r="O69" s="148"/>
      <c r="P69" s="148"/>
      <c r="Q69" s="148"/>
      <c r="R69" s="148"/>
      <c r="S69" s="149">
        <f t="shared" si="0"/>
        <v>3.6</v>
      </c>
      <c r="T69" s="149"/>
      <c r="U69" s="149"/>
      <c r="V69" s="149"/>
      <c r="W69" s="149"/>
    </row>
    <row r="70" spans="1:23" ht="15" hidden="1">
      <c r="A70" s="127" t="s">
        <v>156</v>
      </c>
      <c r="B70" s="127"/>
      <c r="C70" s="147"/>
      <c r="D70" s="147"/>
      <c r="E70" s="127" t="s">
        <v>164</v>
      </c>
      <c r="F70" s="127"/>
      <c r="G70" s="127"/>
      <c r="H70" s="127"/>
      <c r="I70" s="127"/>
      <c r="J70" s="127"/>
      <c r="K70" s="127"/>
      <c r="L70" s="127"/>
      <c r="M70" s="127"/>
      <c r="N70" s="148"/>
      <c r="O70" s="148"/>
      <c r="P70" s="148"/>
      <c r="Q70" s="148"/>
      <c r="R70" s="148"/>
      <c r="S70" s="149">
        <f t="shared" si="0"/>
        <v>0</v>
      </c>
      <c r="T70" s="149"/>
      <c r="U70" s="149"/>
      <c r="V70" s="149"/>
      <c r="W70" s="149"/>
    </row>
    <row r="71" spans="1:23" ht="15" hidden="1">
      <c r="A71" s="127" t="s">
        <v>157</v>
      </c>
      <c r="B71" s="127"/>
      <c r="C71" s="147"/>
      <c r="D71" s="147"/>
      <c r="E71" s="127" t="s">
        <v>164</v>
      </c>
      <c r="F71" s="127"/>
      <c r="G71" s="127"/>
      <c r="H71" s="127"/>
      <c r="I71" s="127"/>
      <c r="J71" s="127"/>
      <c r="K71" s="127"/>
      <c r="L71" s="127"/>
      <c r="M71" s="127"/>
      <c r="N71" s="148"/>
      <c r="O71" s="148"/>
      <c r="P71" s="148"/>
      <c r="Q71" s="148"/>
      <c r="R71" s="148"/>
      <c r="S71" s="149">
        <f t="shared" si="0"/>
        <v>0</v>
      </c>
      <c r="T71" s="149"/>
      <c r="U71" s="149"/>
      <c r="V71" s="149"/>
      <c r="W71" s="149"/>
    </row>
    <row r="72" spans="1:23" ht="15">
      <c r="A72" s="127" t="s">
        <v>156</v>
      </c>
      <c r="B72" s="127"/>
      <c r="C72" s="147">
        <v>0.23</v>
      </c>
      <c r="D72" s="147"/>
      <c r="E72" s="127" t="s">
        <v>164</v>
      </c>
      <c r="F72" s="127"/>
      <c r="G72" s="127"/>
      <c r="H72" s="127"/>
      <c r="I72" s="127"/>
      <c r="J72" s="127"/>
      <c r="K72" s="127"/>
      <c r="L72" s="127"/>
      <c r="M72" s="127"/>
      <c r="N72" s="148">
        <v>325000</v>
      </c>
      <c r="O72" s="148"/>
      <c r="P72" s="148"/>
      <c r="Q72" s="148"/>
      <c r="R72" s="148"/>
      <c r="S72" s="149">
        <f t="shared" si="0"/>
        <v>74.76</v>
      </c>
      <c r="T72" s="149"/>
      <c r="U72" s="149"/>
      <c r="V72" s="149"/>
      <c r="W72" s="149"/>
    </row>
    <row r="73" spans="1:23" ht="15">
      <c r="A73" s="34"/>
      <c r="B73" s="58"/>
      <c r="C73" s="58"/>
      <c r="D73" s="58"/>
      <c r="E73" s="155" t="s">
        <v>262</v>
      </c>
      <c r="F73" s="155"/>
      <c r="G73" s="155"/>
      <c r="H73" s="155"/>
      <c r="I73" s="155"/>
      <c r="J73" s="155"/>
      <c r="K73" s="155"/>
      <c r="L73" s="155"/>
      <c r="M73" s="155"/>
      <c r="N73" s="155"/>
      <c r="O73" s="155"/>
      <c r="P73" s="155"/>
      <c r="Q73" s="155"/>
      <c r="R73" s="155"/>
      <c r="S73" s="124">
        <f>S66+S67+S68+S69+S70+S71+S72</f>
        <v>802.0399999999998</v>
      </c>
      <c r="T73" s="124"/>
      <c r="U73" s="124"/>
      <c r="V73" s="124"/>
      <c r="W73" s="124"/>
    </row>
    <row r="74" spans="1:23" ht="12.75">
      <c r="A74" s="3"/>
      <c r="B74" s="3"/>
      <c r="C74" s="3"/>
      <c r="D74" s="3"/>
      <c r="E74" s="3"/>
      <c r="F74" s="3"/>
      <c r="G74" s="3"/>
      <c r="H74" s="3"/>
      <c r="I74" s="3"/>
      <c r="J74" s="3"/>
      <c r="K74" s="3"/>
      <c r="L74" s="3"/>
      <c r="M74" s="3"/>
      <c r="N74" s="3"/>
      <c r="O74" s="3"/>
      <c r="P74" s="3"/>
      <c r="Q74" s="3"/>
      <c r="R74" s="3"/>
      <c r="S74" s="3"/>
      <c r="T74" s="3"/>
      <c r="U74" s="3"/>
      <c r="V74" s="3"/>
      <c r="W74" s="3"/>
    </row>
    <row r="75" spans="1:23" ht="12.75">
      <c r="A75" s="50" t="s">
        <v>269</v>
      </c>
      <c r="B75" s="3"/>
      <c r="C75" s="3"/>
      <c r="D75" s="3"/>
      <c r="E75" s="3"/>
      <c r="F75" s="3"/>
      <c r="G75" s="3"/>
      <c r="H75" s="3"/>
      <c r="I75" s="3"/>
      <c r="J75" s="3"/>
      <c r="K75" s="3"/>
      <c r="L75" s="3"/>
      <c r="M75" s="3"/>
      <c r="N75" s="3"/>
      <c r="O75" s="3"/>
      <c r="P75" s="3"/>
      <c r="Q75" s="3"/>
      <c r="R75" s="3"/>
      <c r="S75" s="3"/>
      <c r="T75" s="3"/>
      <c r="U75" s="3"/>
      <c r="V75" s="3"/>
      <c r="W75" s="3"/>
    </row>
    <row r="76" spans="1:23" ht="15.75">
      <c r="A76" s="3" t="s">
        <v>351</v>
      </c>
      <c r="B76" s="3"/>
      <c r="C76" s="3"/>
      <c r="D76" s="3"/>
      <c r="E76" s="3"/>
      <c r="F76" s="3"/>
      <c r="G76" s="3"/>
      <c r="H76" s="3"/>
      <c r="I76" s="3"/>
      <c r="J76" s="3"/>
      <c r="K76" s="3"/>
      <c r="L76" s="3"/>
      <c r="M76" s="3"/>
      <c r="N76" s="3"/>
      <c r="O76" s="3"/>
      <c r="P76" s="3"/>
      <c r="Q76" s="3"/>
      <c r="R76" s="3"/>
      <c r="S76" s="3"/>
      <c r="T76" s="3"/>
      <c r="U76" s="3"/>
      <c r="V76" s="3"/>
      <c r="W76" s="3"/>
    </row>
    <row r="77" spans="1:23" ht="12.75">
      <c r="A77" s="3" t="s">
        <v>350</v>
      </c>
      <c r="B77" s="3"/>
      <c r="C77" s="3"/>
      <c r="D77" s="3"/>
      <c r="E77" s="3"/>
      <c r="F77" s="3"/>
      <c r="G77" s="3"/>
      <c r="H77" s="3"/>
      <c r="I77" s="3"/>
      <c r="J77" s="3"/>
      <c r="K77" s="3"/>
      <c r="L77" s="3"/>
      <c r="M77" s="3"/>
      <c r="N77" s="3"/>
      <c r="O77" s="3"/>
      <c r="P77" s="3"/>
      <c r="Q77" s="3"/>
      <c r="R77" s="3"/>
      <c r="S77" s="3"/>
      <c r="T77" s="3"/>
      <c r="U77" s="3"/>
      <c r="V77" s="3"/>
      <c r="W77" s="3"/>
    </row>
    <row r="78" spans="1:23" ht="12.75">
      <c r="A78" s="3" t="s">
        <v>349</v>
      </c>
      <c r="B78" s="3"/>
      <c r="C78" s="3"/>
      <c r="D78" s="3"/>
      <c r="E78" s="3"/>
      <c r="F78" s="3"/>
      <c r="G78" s="3"/>
      <c r="H78" s="3"/>
      <c r="I78" s="3"/>
      <c r="J78" s="3"/>
      <c r="K78" s="3"/>
      <c r="L78" s="3"/>
      <c r="M78" s="3"/>
      <c r="N78" s="3"/>
      <c r="O78" s="3"/>
      <c r="P78" s="3"/>
      <c r="Q78" s="3"/>
      <c r="R78" s="3"/>
      <c r="S78" s="3"/>
      <c r="T78" s="3"/>
      <c r="U78" s="3"/>
      <c r="V78" s="3"/>
      <c r="W78" s="3"/>
    </row>
    <row r="79" spans="1:23" ht="12.75">
      <c r="A79" s="43" t="s">
        <v>158</v>
      </c>
      <c r="B79" s="3"/>
      <c r="C79" s="3"/>
      <c r="D79" s="3"/>
      <c r="E79" s="3"/>
      <c r="F79" s="3"/>
      <c r="G79" s="3"/>
      <c r="H79" s="3"/>
      <c r="I79" s="3"/>
      <c r="J79" s="3"/>
      <c r="K79" s="3"/>
      <c r="L79" s="3"/>
      <c r="M79" s="3"/>
      <c r="N79" s="3"/>
      <c r="O79" s="3"/>
      <c r="P79" s="3"/>
      <c r="Q79" s="3"/>
      <c r="R79" s="3"/>
      <c r="S79" s="3"/>
      <c r="T79" s="3"/>
      <c r="U79" s="3"/>
      <c r="V79" s="3"/>
      <c r="W79" s="3"/>
    </row>
    <row r="80" spans="1:23" ht="12.75">
      <c r="A80" s="43"/>
      <c r="B80" s="3"/>
      <c r="C80" s="3"/>
      <c r="D80" s="3"/>
      <c r="E80" s="3"/>
      <c r="F80" s="3"/>
      <c r="G80" s="3"/>
      <c r="H80" s="3"/>
      <c r="I80" s="3"/>
      <c r="J80" s="3"/>
      <c r="K80" s="3"/>
      <c r="L80" s="3"/>
      <c r="M80" s="3"/>
      <c r="N80" s="3"/>
      <c r="O80" s="3"/>
      <c r="P80" s="3"/>
      <c r="Q80" s="3"/>
      <c r="R80" s="3"/>
      <c r="S80" s="3"/>
      <c r="T80" s="3"/>
      <c r="U80" s="3"/>
      <c r="V80" s="3"/>
      <c r="W80" s="3"/>
    </row>
    <row r="81" spans="1:23" ht="12.75">
      <c r="A81" s="23" t="s">
        <v>270</v>
      </c>
      <c r="B81" s="3"/>
      <c r="C81" s="3"/>
      <c r="D81" s="3"/>
      <c r="E81" s="3"/>
      <c r="F81" s="3"/>
      <c r="G81" s="3"/>
      <c r="H81" s="3"/>
      <c r="I81" s="3"/>
      <c r="J81" s="3"/>
      <c r="K81" s="3"/>
      <c r="L81" s="3"/>
      <c r="M81" s="3"/>
      <c r="N81" s="3"/>
      <c r="O81" s="3"/>
      <c r="P81" s="3"/>
      <c r="Q81" s="3"/>
      <c r="R81" s="3"/>
      <c r="S81" s="3"/>
      <c r="T81" s="3"/>
      <c r="U81" s="3"/>
      <c r="V81" s="3"/>
      <c r="W81" s="3"/>
    </row>
    <row r="82" spans="1:25" ht="39" customHeight="1">
      <c r="A82" s="18" t="s">
        <v>59</v>
      </c>
      <c r="B82" s="122" t="s">
        <v>237</v>
      </c>
      <c r="C82" s="122"/>
      <c r="D82" s="122"/>
      <c r="E82" s="122"/>
      <c r="F82" s="122"/>
      <c r="G82" s="122"/>
      <c r="H82" s="122"/>
      <c r="I82" s="122"/>
      <c r="J82" s="122"/>
      <c r="K82" s="122"/>
      <c r="L82" s="122"/>
      <c r="M82" s="122"/>
      <c r="N82" s="122"/>
      <c r="O82" s="122"/>
      <c r="P82" s="122"/>
      <c r="Q82" s="122"/>
      <c r="R82" s="122"/>
      <c r="S82" s="122"/>
      <c r="T82" s="122"/>
      <c r="U82" s="122"/>
      <c r="V82" s="122"/>
      <c r="W82" s="122"/>
      <c r="Y82" s="48"/>
    </row>
    <row r="83" spans="1:25" ht="24.75" customHeight="1">
      <c r="A83" s="18" t="s">
        <v>62</v>
      </c>
      <c r="B83" s="122" t="s">
        <v>137</v>
      </c>
      <c r="C83" s="122"/>
      <c r="D83" s="122"/>
      <c r="E83" s="122"/>
      <c r="F83" s="122"/>
      <c r="G83" s="122"/>
      <c r="H83" s="122"/>
      <c r="I83" s="122"/>
      <c r="J83" s="122"/>
      <c r="K83" s="122"/>
      <c r="L83" s="122"/>
      <c r="M83" s="122"/>
      <c r="N83" s="122"/>
      <c r="O83" s="122"/>
      <c r="P83" s="122"/>
      <c r="Q83" s="122"/>
      <c r="R83" s="122"/>
      <c r="S83" s="122"/>
      <c r="T83" s="122"/>
      <c r="U83" s="122"/>
      <c r="V83" s="122"/>
      <c r="W83" s="122"/>
      <c r="Y83" s="48"/>
    </row>
    <row r="84" spans="1:25" ht="38.25" customHeight="1">
      <c r="A84" s="18" t="s">
        <v>65</v>
      </c>
      <c r="B84" s="122" t="s">
        <v>238</v>
      </c>
      <c r="C84" s="122"/>
      <c r="D84" s="122"/>
      <c r="E84" s="122"/>
      <c r="F84" s="122"/>
      <c r="G84" s="122"/>
      <c r="H84" s="122"/>
      <c r="I84" s="122"/>
      <c r="J84" s="122"/>
      <c r="K84" s="122"/>
      <c r="L84" s="122"/>
      <c r="M84" s="122"/>
      <c r="N84" s="122"/>
      <c r="O84" s="122"/>
      <c r="P84" s="122"/>
      <c r="Q84" s="122"/>
      <c r="R84" s="122"/>
      <c r="S84" s="122"/>
      <c r="T84" s="122"/>
      <c r="U84" s="122"/>
      <c r="V84" s="122"/>
      <c r="W84" s="122"/>
      <c r="Y84" s="48"/>
    </row>
    <row r="85" spans="1:25" ht="51.75" customHeight="1">
      <c r="A85" s="18" t="s">
        <v>68</v>
      </c>
      <c r="B85" s="122" t="s">
        <v>239</v>
      </c>
      <c r="C85" s="122"/>
      <c r="D85" s="122"/>
      <c r="E85" s="122"/>
      <c r="F85" s="122"/>
      <c r="G85" s="122"/>
      <c r="H85" s="122"/>
      <c r="I85" s="122"/>
      <c r="J85" s="122"/>
      <c r="K85" s="122"/>
      <c r="L85" s="122"/>
      <c r="M85" s="122"/>
      <c r="N85" s="122"/>
      <c r="O85" s="122"/>
      <c r="P85" s="122"/>
      <c r="Q85" s="122"/>
      <c r="R85" s="122"/>
      <c r="S85" s="122"/>
      <c r="T85" s="122"/>
      <c r="U85" s="122"/>
      <c r="V85" s="122"/>
      <c r="W85" s="122"/>
      <c r="Y85" s="48"/>
    </row>
    <row r="86" spans="1:25" ht="12.75">
      <c r="A86" s="18" t="s">
        <v>69</v>
      </c>
      <c r="B86" s="122" t="s">
        <v>240</v>
      </c>
      <c r="C86" s="122"/>
      <c r="D86" s="122"/>
      <c r="E86" s="122"/>
      <c r="F86" s="122"/>
      <c r="G86" s="122"/>
      <c r="H86" s="122"/>
      <c r="I86" s="122"/>
      <c r="J86" s="122"/>
      <c r="K86" s="122"/>
      <c r="L86" s="122"/>
      <c r="M86" s="122"/>
      <c r="N86" s="122"/>
      <c r="O86" s="122"/>
      <c r="P86" s="122"/>
      <c r="Q86" s="122"/>
      <c r="R86" s="122"/>
      <c r="S86" s="122"/>
      <c r="T86" s="122"/>
      <c r="U86" s="122"/>
      <c r="V86" s="122"/>
      <c r="W86" s="122"/>
      <c r="Y86" s="48"/>
    </row>
    <row r="87" spans="1:25" ht="12.75" customHeight="1">
      <c r="A87" s="18"/>
      <c r="B87" s="122" t="s">
        <v>114</v>
      </c>
      <c r="C87" s="122"/>
      <c r="D87" s="122"/>
      <c r="E87" s="122"/>
      <c r="F87" s="122"/>
      <c r="G87" s="122"/>
      <c r="H87" s="122"/>
      <c r="I87" s="122"/>
      <c r="J87" s="122"/>
      <c r="K87" s="122"/>
      <c r="L87" s="122"/>
      <c r="M87" s="159"/>
      <c r="N87" s="159"/>
      <c r="O87" s="3"/>
      <c r="P87" s="59"/>
      <c r="Q87" s="59"/>
      <c r="R87" s="158" t="s">
        <v>113</v>
      </c>
      <c r="S87" s="158"/>
      <c r="T87" s="158"/>
      <c r="U87" s="158"/>
      <c r="V87" s="158"/>
      <c r="W87" s="158"/>
      <c r="Y87" s="48"/>
    </row>
    <row r="88" spans="1:25" ht="12.75" customHeight="1">
      <c r="A88" s="18"/>
      <c r="B88" s="122" t="s">
        <v>115</v>
      </c>
      <c r="C88" s="122"/>
      <c r="D88" s="122"/>
      <c r="E88" s="122"/>
      <c r="F88" s="122"/>
      <c r="G88" s="122"/>
      <c r="H88" s="122"/>
      <c r="I88" s="122"/>
      <c r="J88" s="122"/>
      <c r="K88" s="122"/>
      <c r="L88" s="122"/>
      <c r="M88" s="159"/>
      <c r="N88" s="159"/>
      <c r="O88" s="3"/>
      <c r="P88" s="59"/>
      <c r="Q88" s="59"/>
      <c r="R88" s="158" t="s">
        <v>113</v>
      </c>
      <c r="S88" s="158"/>
      <c r="T88" s="158"/>
      <c r="U88" s="158"/>
      <c r="V88" s="158"/>
      <c r="W88" s="158"/>
      <c r="Y88" s="48"/>
    </row>
    <row r="89" spans="1:25" ht="24.75" customHeight="1">
      <c r="A89" s="18"/>
      <c r="B89" s="122" t="s">
        <v>116</v>
      </c>
      <c r="C89" s="122"/>
      <c r="D89" s="122"/>
      <c r="E89" s="122"/>
      <c r="F89" s="122"/>
      <c r="G89" s="122"/>
      <c r="H89" s="122"/>
      <c r="I89" s="122"/>
      <c r="J89" s="122"/>
      <c r="K89" s="122"/>
      <c r="L89" s="122"/>
      <c r="M89" s="122"/>
      <c r="N89" s="122"/>
      <c r="O89" s="122"/>
      <c r="P89" s="122"/>
      <c r="Q89" s="122"/>
      <c r="R89" s="158" t="s">
        <v>113</v>
      </c>
      <c r="S89" s="158"/>
      <c r="T89" s="158"/>
      <c r="U89" s="158"/>
      <c r="V89" s="158"/>
      <c r="W89" s="158"/>
      <c r="Y89" s="48"/>
    </row>
    <row r="90" spans="1:25" ht="39.75" customHeight="1">
      <c r="A90" s="18" t="s">
        <v>71</v>
      </c>
      <c r="B90" s="122" t="s">
        <v>241</v>
      </c>
      <c r="C90" s="122"/>
      <c r="D90" s="122"/>
      <c r="E90" s="122"/>
      <c r="F90" s="122"/>
      <c r="G90" s="122"/>
      <c r="H90" s="122"/>
      <c r="I90" s="122"/>
      <c r="J90" s="122"/>
      <c r="K90" s="122"/>
      <c r="L90" s="122"/>
      <c r="M90" s="122"/>
      <c r="N90" s="122"/>
      <c r="O90" s="122"/>
      <c r="P90" s="122"/>
      <c r="Q90" s="122"/>
      <c r="R90" s="122"/>
      <c r="S90" s="122"/>
      <c r="T90" s="122"/>
      <c r="U90" s="122"/>
      <c r="V90" s="122"/>
      <c r="W90" s="122"/>
      <c r="Y90" s="48"/>
    </row>
    <row r="91" spans="1:25" ht="12.75">
      <c r="A91" s="3" t="s">
        <v>98</v>
      </c>
      <c r="B91" s="3" t="s">
        <v>346</v>
      </c>
      <c r="C91" s="3"/>
      <c r="D91" s="3"/>
      <c r="E91" s="3"/>
      <c r="F91" s="3"/>
      <c r="G91" s="3"/>
      <c r="H91" s="3"/>
      <c r="I91" s="3"/>
      <c r="J91" s="3"/>
      <c r="K91" s="3"/>
      <c r="L91" s="3"/>
      <c r="M91" s="3"/>
      <c r="N91" s="3"/>
      <c r="O91" s="3"/>
      <c r="P91" s="3"/>
      <c r="Q91" s="3"/>
      <c r="R91" s="3"/>
      <c r="S91" s="3"/>
      <c r="T91" s="3"/>
      <c r="U91" s="3"/>
      <c r="V91" s="3"/>
      <c r="W91" s="3"/>
      <c r="Y91" s="48"/>
    </row>
    <row r="92" spans="1:25" ht="12.75">
      <c r="A92" s="60"/>
      <c r="B92" s="61" t="s">
        <v>347</v>
      </c>
      <c r="C92" s="1"/>
      <c r="D92" s="1"/>
      <c r="E92" s="1"/>
      <c r="F92" s="1"/>
      <c r="G92" s="1"/>
      <c r="H92" s="1"/>
      <c r="I92" s="1"/>
      <c r="J92" s="2"/>
      <c r="K92" s="2"/>
      <c r="L92" s="2"/>
      <c r="M92" s="2"/>
      <c r="N92" s="2"/>
      <c r="O92" s="2"/>
      <c r="P92" s="2"/>
      <c r="Q92" s="2"/>
      <c r="R92" s="2"/>
      <c r="S92" s="2"/>
      <c r="T92" s="2"/>
      <c r="U92" s="2"/>
      <c r="V92" s="2"/>
      <c r="W92" s="2"/>
      <c r="Y92" s="48"/>
    </row>
    <row r="93" spans="1:25" ht="12.75">
      <c r="A93" s="144" t="s">
        <v>285</v>
      </c>
      <c r="B93" s="144"/>
      <c r="C93" s="144"/>
      <c r="D93" s="144"/>
      <c r="E93" s="144"/>
      <c r="F93" s="145" t="s">
        <v>286</v>
      </c>
      <c r="G93" s="145"/>
      <c r="H93" s="145"/>
      <c r="I93" s="145"/>
      <c r="J93" s="145"/>
      <c r="K93" s="145"/>
      <c r="L93" s="145"/>
      <c r="M93" s="145"/>
      <c r="N93" s="145"/>
      <c r="O93" s="145"/>
      <c r="P93" s="145"/>
      <c r="Q93" s="145"/>
      <c r="R93" s="145"/>
      <c r="S93" s="145"/>
      <c r="T93" s="145"/>
      <c r="U93" s="145"/>
      <c r="V93" s="145"/>
      <c r="W93" s="145"/>
      <c r="Y93" s="48"/>
    </row>
    <row r="94" spans="1:25" ht="12.75">
      <c r="A94" s="146" t="s">
        <v>287</v>
      </c>
      <c r="B94" s="146"/>
      <c r="C94" s="146"/>
      <c r="D94" s="146"/>
      <c r="E94" s="146"/>
      <c r="F94" s="146" t="s">
        <v>288</v>
      </c>
      <c r="G94" s="146"/>
      <c r="H94" s="146"/>
      <c r="I94" s="146"/>
      <c r="J94" s="146"/>
      <c r="K94" s="146"/>
      <c r="L94" s="146"/>
      <c r="M94" s="146"/>
      <c r="N94" s="146"/>
      <c r="O94" s="146"/>
      <c r="P94" s="146"/>
      <c r="Q94" s="146"/>
      <c r="R94" s="146"/>
      <c r="S94" s="146"/>
      <c r="T94" s="146"/>
      <c r="U94" s="146"/>
      <c r="V94" s="146"/>
      <c r="W94" s="146"/>
      <c r="Y94" s="48"/>
    </row>
    <row r="95" spans="1:25" ht="12.75">
      <c r="A95" s="146" t="s">
        <v>289</v>
      </c>
      <c r="B95" s="146"/>
      <c r="C95" s="146"/>
      <c r="D95" s="146"/>
      <c r="E95" s="146"/>
      <c r="F95" s="146" t="s">
        <v>290</v>
      </c>
      <c r="G95" s="146"/>
      <c r="H95" s="146"/>
      <c r="I95" s="146"/>
      <c r="J95" s="146"/>
      <c r="K95" s="146"/>
      <c r="L95" s="146"/>
      <c r="M95" s="146"/>
      <c r="N95" s="146"/>
      <c r="O95" s="146"/>
      <c r="P95" s="146"/>
      <c r="Q95" s="146"/>
      <c r="R95" s="146"/>
      <c r="S95" s="146"/>
      <c r="T95" s="146"/>
      <c r="U95" s="146"/>
      <c r="V95" s="146"/>
      <c r="W95" s="146"/>
      <c r="Y95" s="56"/>
    </row>
    <row r="96" spans="1:25" ht="12.75">
      <c r="A96" s="146" t="s">
        <v>291</v>
      </c>
      <c r="B96" s="146"/>
      <c r="C96" s="146"/>
      <c r="D96" s="146"/>
      <c r="E96" s="146"/>
      <c r="F96" s="146" t="s">
        <v>292</v>
      </c>
      <c r="G96" s="146"/>
      <c r="H96" s="146"/>
      <c r="I96" s="146"/>
      <c r="J96" s="146"/>
      <c r="K96" s="146"/>
      <c r="L96" s="146"/>
      <c r="M96" s="146"/>
      <c r="N96" s="146"/>
      <c r="O96" s="146"/>
      <c r="P96" s="146"/>
      <c r="Q96" s="146"/>
      <c r="R96" s="146"/>
      <c r="S96" s="146"/>
      <c r="T96" s="146"/>
      <c r="U96" s="146"/>
      <c r="V96" s="146"/>
      <c r="W96" s="146"/>
      <c r="Y96" s="56"/>
    </row>
    <row r="97" spans="1:25" ht="12.75">
      <c r="A97" s="146" t="s">
        <v>293</v>
      </c>
      <c r="B97" s="146"/>
      <c r="C97" s="146"/>
      <c r="D97" s="146"/>
      <c r="E97" s="146"/>
      <c r="F97" s="146" t="s">
        <v>294</v>
      </c>
      <c r="G97" s="146"/>
      <c r="H97" s="146"/>
      <c r="I97" s="146"/>
      <c r="J97" s="146"/>
      <c r="K97" s="146"/>
      <c r="L97" s="146"/>
      <c r="M97" s="146"/>
      <c r="N97" s="146"/>
      <c r="O97" s="146"/>
      <c r="P97" s="146"/>
      <c r="Q97" s="146"/>
      <c r="R97" s="146"/>
      <c r="S97" s="146"/>
      <c r="T97" s="146"/>
      <c r="U97" s="146"/>
      <c r="V97" s="146"/>
      <c r="W97" s="146"/>
      <c r="Y97" s="56"/>
    </row>
    <row r="98" spans="2:23" ht="27" customHeight="1">
      <c r="B98" s="143" t="s">
        <v>348</v>
      </c>
      <c r="C98" s="143"/>
      <c r="D98" s="143"/>
      <c r="E98" s="143"/>
      <c r="F98" s="143"/>
      <c r="G98" s="143"/>
      <c r="H98" s="143"/>
      <c r="I98" s="143"/>
      <c r="J98" s="143"/>
      <c r="K98" s="143"/>
      <c r="L98" s="143"/>
      <c r="M98" s="143"/>
      <c r="N98" s="143"/>
      <c r="O98" s="143"/>
      <c r="P98" s="143"/>
      <c r="Q98" s="143"/>
      <c r="R98" s="143"/>
      <c r="S98" s="143"/>
      <c r="T98" s="143"/>
      <c r="U98" s="143"/>
      <c r="V98" s="143"/>
      <c r="W98" s="143"/>
    </row>
  </sheetData>
  <sheetProtection password="C623" sheet="1" objects="1" scenarios="1"/>
  <mergeCells count="117">
    <mergeCell ref="R89:W89"/>
    <mergeCell ref="B86:W86"/>
    <mergeCell ref="B87:L87"/>
    <mergeCell ref="B88:L88"/>
    <mergeCell ref="R87:W87"/>
    <mergeCell ref="R88:W88"/>
    <mergeCell ref="M87:N87"/>
    <mergeCell ref="M88:N88"/>
    <mergeCell ref="B37:W37"/>
    <mergeCell ref="B38:W38"/>
    <mergeCell ref="A26:V26"/>
    <mergeCell ref="B29:W29"/>
    <mergeCell ref="E67:M67"/>
    <mergeCell ref="N67:R67"/>
    <mergeCell ref="Y26:AG26"/>
    <mergeCell ref="B44:W44"/>
    <mergeCell ref="B45:W45"/>
    <mergeCell ref="B46:W46"/>
    <mergeCell ref="B33:W33"/>
    <mergeCell ref="B34:W34"/>
    <mergeCell ref="B35:W35"/>
    <mergeCell ref="B36:W36"/>
    <mergeCell ref="A23:W23"/>
    <mergeCell ref="S73:W73"/>
    <mergeCell ref="E73:R73"/>
    <mergeCell ref="B28:W28"/>
    <mergeCell ref="S65:W65"/>
    <mergeCell ref="A62:W62"/>
    <mergeCell ref="B56:W56"/>
    <mergeCell ref="B57:W57"/>
    <mergeCell ref="B58:W58"/>
    <mergeCell ref="B59:W59"/>
    <mergeCell ref="B13:W13"/>
    <mergeCell ref="B84:W84"/>
    <mergeCell ref="B83:W83"/>
    <mergeCell ref="A66:B66"/>
    <mergeCell ref="E66:M66"/>
    <mergeCell ref="C66:D66"/>
    <mergeCell ref="S66:W66"/>
    <mergeCell ref="N66:R66"/>
    <mergeCell ref="A21:W21"/>
    <mergeCell ref="A22:W22"/>
    <mergeCell ref="B10:W10"/>
    <mergeCell ref="B11:W11"/>
    <mergeCell ref="B12:W12"/>
    <mergeCell ref="B27:V27"/>
    <mergeCell ref="B14:W14"/>
    <mergeCell ref="B15:W15"/>
    <mergeCell ref="A17:W17"/>
    <mergeCell ref="A18:W18"/>
    <mergeCell ref="A19:W19"/>
    <mergeCell ref="A20:W20"/>
    <mergeCell ref="A2:W2"/>
    <mergeCell ref="A3:W3"/>
    <mergeCell ref="A4:W4"/>
    <mergeCell ref="B9:W9"/>
    <mergeCell ref="A6:W6"/>
    <mergeCell ref="A67:B67"/>
    <mergeCell ref="S67:W67"/>
    <mergeCell ref="B55:W55"/>
    <mergeCell ref="B47:W47"/>
    <mergeCell ref="B48:W48"/>
    <mergeCell ref="B49:W49"/>
    <mergeCell ref="B50:W50"/>
    <mergeCell ref="B51:W51"/>
    <mergeCell ref="N65:R65"/>
    <mergeCell ref="C67:D67"/>
    <mergeCell ref="B52:W52"/>
    <mergeCell ref="B32:W32"/>
    <mergeCell ref="A31:W31"/>
    <mergeCell ref="B54:W54"/>
    <mergeCell ref="B53:W53"/>
    <mergeCell ref="B40:W40"/>
    <mergeCell ref="B41:W41"/>
    <mergeCell ref="B42:W42"/>
    <mergeCell ref="B43:W43"/>
    <mergeCell ref="B39:W39"/>
    <mergeCell ref="S69:W69"/>
    <mergeCell ref="A68:B68"/>
    <mergeCell ref="C68:D68"/>
    <mergeCell ref="E68:M68"/>
    <mergeCell ref="N68:R68"/>
    <mergeCell ref="S68:W68"/>
    <mergeCell ref="A69:B69"/>
    <mergeCell ref="C69:D69"/>
    <mergeCell ref="E69:M69"/>
    <mergeCell ref="N69:R69"/>
    <mergeCell ref="S71:W71"/>
    <mergeCell ref="A70:B70"/>
    <mergeCell ref="C70:D70"/>
    <mergeCell ref="E70:M70"/>
    <mergeCell ref="N70:R70"/>
    <mergeCell ref="S70:W70"/>
    <mergeCell ref="A71:B71"/>
    <mergeCell ref="C71:D71"/>
    <mergeCell ref="E71:M71"/>
    <mergeCell ref="N71:R71"/>
    <mergeCell ref="F97:W97"/>
    <mergeCell ref="A72:B72"/>
    <mergeCell ref="C72:D72"/>
    <mergeCell ref="E72:M72"/>
    <mergeCell ref="N72:R72"/>
    <mergeCell ref="S72:W72"/>
    <mergeCell ref="B82:W82"/>
    <mergeCell ref="B90:W90"/>
    <mergeCell ref="B89:Q89"/>
    <mergeCell ref="B85:W85"/>
    <mergeCell ref="B98:W98"/>
    <mergeCell ref="A93:E93"/>
    <mergeCell ref="F93:W93"/>
    <mergeCell ref="A94:E94"/>
    <mergeCell ref="F94:W94"/>
    <mergeCell ref="A95:E95"/>
    <mergeCell ref="F95:W95"/>
    <mergeCell ref="A96:E96"/>
    <mergeCell ref="F96:W96"/>
    <mergeCell ref="A97:E97"/>
  </mergeCells>
  <conditionalFormatting sqref="C72:D72 N66:R72 C66:D67">
    <cfRule type="cellIs" priority="1" dxfId="0" operator="equal" stopIfTrue="1">
      <formula>$V$1</formula>
    </cfRule>
  </conditionalFormatting>
  <printOptions/>
  <pageMargins left="0.75" right="0.84" top="0.96" bottom="1.05" header="0.4921259845" footer="0.4921259845"/>
  <pageSetup orientation="portrait" paperSize="9" r:id="rId2"/>
  <headerFooter alignWithMargins="0">
    <oddHeader>&amp;Rstrana č. &amp;P/3</oddHeader>
  </headerFooter>
  <drawing r:id="rId1"/>
</worksheet>
</file>

<file path=xl/worksheets/sheet3.xml><?xml version="1.0" encoding="utf-8"?>
<worksheet xmlns="http://schemas.openxmlformats.org/spreadsheetml/2006/main" xmlns:r="http://schemas.openxmlformats.org/officeDocument/2006/relationships">
  <sheetPr codeName="Sheet3"/>
  <dimension ref="A1:W94"/>
  <sheetViews>
    <sheetView zoomScalePageLayoutView="0" workbookViewId="0" topLeftCell="A60">
      <selection activeCell="N75" sqref="N75:R75"/>
    </sheetView>
  </sheetViews>
  <sheetFormatPr defaultColWidth="9.00390625" defaultRowHeight="12.75"/>
  <cols>
    <col min="1" max="1" width="3.625" style="63" customWidth="1"/>
    <col min="2" max="23" width="3.75390625" style="63" customWidth="1"/>
    <col min="24" max="16384" width="9.125" style="63" customWidth="1"/>
  </cols>
  <sheetData>
    <row r="1" spans="1:23" ht="12.75">
      <c r="A1" s="62"/>
      <c r="B1" s="62"/>
      <c r="C1" s="62"/>
      <c r="D1" s="62"/>
      <c r="E1" s="62"/>
      <c r="F1" s="62"/>
      <c r="G1" s="62"/>
      <c r="H1" s="62"/>
      <c r="I1" s="62"/>
      <c r="J1" s="62"/>
      <c r="K1" s="62"/>
      <c r="L1" s="62"/>
      <c r="M1" s="62"/>
      <c r="N1" s="62"/>
      <c r="O1" s="62"/>
      <c r="P1" s="62"/>
      <c r="Q1" s="62"/>
      <c r="R1" s="62"/>
      <c r="S1" s="62"/>
      <c r="T1" s="62"/>
      <c r="U1" s="62"/>
      <c r="V1" s="62"/>
      <c r="W1" s="62"/>
    </row>
    <row r="2" spans="1:23" ht="15.75">
      <c r="A2" s="182" t="s">
        <v>169</v>
      </c>
      <c r="B2" s="182"/>
      <c r="C2" s="182"/>
      <c r="D2" s="182"/>
      <c r="E2" s="182"/>
      <c r="F2" s="182"/>
      <c r="G2" s="182"/>
      <c r="H2" s="182"/>
      <c r="I2" s="182"/>
      <c r="J2" s="182"/>
      <c r="K2" s="182"/>
      <c r="L2" s="182"/>
      <c r="M2" s="182"/>
      <c r="N2" s="182"/>
      <c r="O2" s="182"/>
      <c r="P2" s="182"/>
      <c r="Q2" s="182"/>
      <c r="R2" s="182"/>
      <c r="S2" s="182"/>
      <c r="T2" s="182"/>
      <c r="U2" s="182"/>
      <c r="V2" s="182"/>
      <c r="W2" s="182"/>
    </row>
    <row r="3" spans="1:23" ht="12.75">
      <c r="A3" s="183" t="s">
        <v>151</v>
      </c>
      <c r="B3" s="183"/>
      <c r="C3" s="183"/>
      <c r="D3" s="183"/>
      <c r="E3" s="183"/>
      <c r="F3" s="183"/>
      <c r="G3" s="183"/>
      <c r="H3" s="183"/>
      <c r="I3" s="183"/>
      <c r="J3" s="183"/>
      <c r="K3" s="183"/>
      <c r="L3" s="183"/>
      <c r="M3" s="183"/>
      <c r="N3" s="183"/>
      <c r="O3" s="183"/>
      <c r="P3" s="183"/>
      <c r="Q3" s="183"/>
      <c r="R3" s="183"/>
      <c r="S3" s="183"/>
      <c r="T3" s="183"/>
      <c r="U3" s="183"/>
      <c r="V3" s="183"/>
      <c r="W3" s="183"/>
    </row>
    <row r="4" spans="1:23" ht="18">
      <c r="A4" s="184" t="str">
        <f>'poistná zmluva'!A3:W3</f>
        <v>číslo: 11- 410225</v>
      </c>
      <c r="B4" s="184"/>
      <c r="C4" s="184"/>
      <c r="D4" s="184"/>
      <c r="E4" s="184"/>
      <c r="F4" s="184"/>
      <c r="G4" s="184"/>
      <c r="H4" s="184"/>
      <c r="I4" s="184"/>
      <c r="J4" s="184"/>
      <c r="K4" s="184"/>
      <c r="L4" s="184"/>
      <c r="M4" s="184"/>
      <c r="N4" s="184"/>
      <c r="O4" s="184"/>
      <c r="P4" s="184"/>
      <c r="Q4" s="184"/>
      <c r="R4" s="184"/>
      <c r="S4" s="184"/>
      <c r="T4" s="184"/>
      <c r="U4" s="184"/>
      <c r="V4" s="184"/>
      <c r="W4" s="184"/>
    </row>
    <row r="5" spans="1:23" ht="13.5" thickBot="1">
      <c r="A5" s="62"/>
      <c r="B5" s="62"/>
      <c r="C5" s="62"/>
      <c r="D5" s="62"/>
      <c r="E5" s="62"/>
      <c r="F5" s="62"/>
      <c r="G5" s="62"/>
      <c r="H5" s="62"/>
      <c r="I5" s="62"/>
      <c r="J5" s="62"/>
      <c r="K5" s="62"/>
      <c r="L5" s="62"/>
      <c r="M5" s="62"/>
      <c r="N5" s="62"/>
      <c r="O5" s="62"/>
      <c r="P5" s="62"/>
      <c r="Q5" s="62"/>
      <c r="R5" s="62"/>
      <c r="S5" s="62"/>
      <c r="T5" s="62"/>
      <c r="U5" s="62"/>
      <c r="V5" s="62"/>
      <c r="W5" s="62"/>
    </row>
    <row r="6" spans="1:23" ht="21" thickBot="1">
      <c r="A6" s="185" t="s">
        <v>159</v>
      </c>
      <c r="B6" s="185"/>
      <c r="C6" s="185"/>
      <c r="D6" s="185"/>
      <c r="E6" s="185"/>
      <c r="F6" s="185"/>
      <c r="G6" s="185"/>
      <c r="H6" s="185"/>
      <c r="I6" s="185"/>
      <c r="J6" s="185"/>
      <c r="K6" s="185"/>
      <c r="L6" s="185"/>
      <c r="M6" s="185"/>
      <c r="N6" s="185"/>
      <c r="O6" s="185"/>
      <c r="P6" s="185"/>
      <c r="Q6" s="185"/>
      <c r="R6" s="185"/>
      <c r="S6" s="185"/>
      <c r="T6" s="185"/>
      <c r="U6" s="185"/>
      <c r="V6" s="185"/>
      <c r="W6" s="185"/>
    </row>
    <row r="7" spans="1:23" ht="12.75">
      <c r="A7" s="62"/>
      <c r="B7" s="62"/>
      <c r="C7" s="62"/>
      <c r="D7" s="62"/>
      <c r="E7" s="62"/>
      <c r="F7" s="62"/>
      <c r="G7" s="62"/>
      <c r="H7" s="62"/>
      <c r="I7" s="62"/>
      <c r="J7" s="62"/>
      <c r="K7" s="62"/>
      <c r="L7" s="62"/>
      <c r="M7" s="62"/>
      <c r="N7" s="62"/>
      <c r="O7" s="62"/>
      <c r="P7" s="62"/>
      <c r="Q7" s="62"/>
      <c r="R7" s="62"/>
      <c r="S7" s="62"/>
      <c r="T7" s="62"/>
      <c r="U7" s="62"/>
      <c r="V7" s="62"/>
      <c r="W7" s="62"/>
    </row>
    <row r="8" spans="1:23" ht="12.75">
      <c r="A8" s="64" t="s">
        <v>268</v>
      </c>
      <c r="B8" s="62"/>
      <c r="C8" s="62"/>
      <c r="D8" s="62"/>
      <c r="E8" s="62"/>
      <c r="F8" s="62"/>
      <c r="G8" s="62"/>
      <c r="H8" s="62"/>
      <c r="I8" s="62"/>
      <c r="J8" s="62"/>
      <c r="K8" s="62"/>
      <c r="L8" s="62"/>
      <c r="M8" s="62"/>
      <c r="N8" s="62"/>
      <c r="O8" s="62"/>
      <c r="P8" s="62"/>
      <c r="Q8" s="62"/>
      <c r="R8" s="62"/>
      <c r="S8" s="62"/>
      <c r="T8" s="62"/>
      <c r="U8" s="62"/>
      <c r="V8" s="62"/>
      <c r="W8" s="62"/>
    </row>
    <row r="9" spans="1:23" ht="25.5" customHeight="1">
      <c r="A9" s="65" t="s">
        <v>152</v>
      </c>
      <c r="B9" s="160" t="str">
        <f>"Súbor stavebných súčastí budov, hál a stavieb, vedený v účtovnej evidencii poisteného, na novú cenu, na prvé riziko, na poistnú sumu "&amp;TEXT(N74,"# ##0,00")&amp;" EUR."</f>
        <v>Súbor stavebných súčastí budov, hál a stavieb, vedený v účtovnej evidencii poisteného, na novú cenu, na prvé riziko, na poistnú sumu 1 600,00 EUR.</v>
      </c>
      <c r="C9" s="160"/>
      <c r="D9" s="160"/>
      <c r="E9" s="160"/>
      <c r="F9" s="160"/>
      <c r="G9" s="160"/>
      <c r="H9" s="160"/>
      <c r="I9" s="160"/>
      <c r="J9" s="160"/>
      <c r="K9" s="160"/>
      <c r="L9" s="160"/>
      <c r="M9" s="160"/>
      <c r="N9" s="160"/>
      <c r="O9" s="160"/>
      <c r="P9" s="160"/>
      <c r="Q9" s="160"/>
      <c r="R9" s="160"/>
      <c r="S9" s="160"/>
      <c r="T9" s="160"/>
      <c r="U9" s="160"/>
      <c r="V9" s="160"/>
      <c r="W9" s="160"/>
    </row>
    <row r="10" spans="1:23" ht="40.5" customHeight="1">
      <c r="A10" s="65" t="s">
        <v>153</v>
      </c>
      <c r="B10" s="160" t="str">
        <f>"Súbor hnuteľného majetku vrátane DHM, inventáru a dopravných prostriedkov bez EČV, vedený v účtovnej evidencii poisteného, na obstarávaciu cenu, na prvé riziko, na poistnú sumu "&amp;TEXT(N75,"# ##0,00")&amp;" EUR."</f>
        <v>Súbor hnuteľného majetku vrátane DHM, inventáru a dopravných prostriedkov bez EČV, vedený v účtovnej evidencii poisteného, na obstarávaciu cenu, na prvé riziko, na poistnú sumu 3 500,00 EUR.</v>
      </c>
      <c r="C10" s="160"/>
      <c r="D10" s="160"/>
      <c r="E10" s="160"/>
      <c r="F10" s="160"/>
      <c r="G10" s="160"/>
      <c r="H10" s="160"/>
      <c r="I10" s="160"/>
      <c r="J10" s="160"/>
      <c r="K10" s="160"/>
      <c r="L10" s="160"/>
      <c r="M10" s="160"/>
      <c r="N10" s="160"/>
      <c r="O10" s="160"/>
      <c r="P10" s="160"/>
      <c r="Q10" s="160"/>
      <c r="R10" s="160"/>
      <c r="S10" s="160"/>
      <c r="T10" s="160"/>
      <c r="U10" s="160"/>
      <c r="V10" s="160"/>
      <c r="W10" s="160"/>
    </row>
    <row r="11" spans="1:23" ht="27.75" customHeight="1" hidden="1">
      <c r="A11" s="65" t="s">
        <v>154</v>
      </c>
      <c r="B11" s="160" t="str">
        <f>"Súbor zásob, vedených v účtovnej evidencii poisteného, na novú cenu, na prvé riziko, na poistnú sumu "&amp;TEXT(N76,"# ##0,00")&amp;" EUR."</f>
        <v>Súbor zásob, vedených v účtovnej evidencii poisteného, na novú cenu, na prvé riziko, na poistnú sumu 0,00 EUR.</v>
      </c>
      <c r="C11" s="160"/>
      <c r="D11" s="160"/>
      <c r="E11" s="160"/>
      <c r="F11" s="160"/>
      <c r="G11" s="160"/>
      <c r="H11" s="160"/>
      <c r="I11" s="160"/>
      <c r="J11" s="160"/>
      <c r="K11" s="160"/>
      <c r="L11" s="160"/>
      <c r="M11" s="160"/>
      <c r="N11" s="160"/>
      <c r="O11" s="160"/>
      <c r="P11" s="160"/>
      <c r="Q11" s="160"/>
      <c r="R11" s="160"/>
      <c r="S11" s="160"/>
      <c r="T11" s="160"/>
      <c r="U11" s="160"/>
      <c r="V11" s="160"/>
      <c r="W11" s="160"/>
    </row>
    <row r="12" spans="1:23" ht="27" customHeight="1" hidden="1">
      <c r="A12" s="65" t="s">
        <v>155</v>
      </c>
      <c r="B12" s="160" t="str">
        <f>"Súbor strojov, prístrojov a zariadení, vedený v účtovnej evidencii poisteného, na novú cenu, na prvé riziko, na poistnú sumu "&amp;TEXT(N77,"# ##0,00")&amp;" EUR."</f>
        <v>Súbor strojov, prístrojov a zariadení, vedený v účtovnej evidencii poisteného, na novú cenu, na prvé riziko, na poistnú sumu 0,00 EUR.</v>
      </c>
      <c r="C12" s="160"/>
      <c r="D12" s="160"/>
      <c r="E12" s="160"/>
      <c r="F12" s="160"/>
      <c r="G12" s="160"/>
      <c r="H12" s="160"/>
      <c r="I12" s="160"/>
      <c r="J12" s="160"/>
      <c r="K12" s="160"/>
      <c r="L12" s="160"/>
      <c r="M12" s="160"/>
      <c r="N12" s="160"/>
      <c r="O12" s="160"/>
      <c r="P12" s="160"/>
      <c r="Q12" s="160"/>
      <c r="R12" s="160"/>
      <c r="S12" s="160"/>
      <c r="T12" s="160"/>
      <c r="U12" s="160"/>
      <c r="V12" s="160"/>
      <c r="W12" s="160"/>
    </row>
    <row r="13" spans="1:23" ht="25.5" customHeight="1" hidden="1">
      <c r="A13" s="65" t="s">
        <v>156</v>
      </c>
      <c r="B13" s="160" t="str">
        <f>"Súbor prevzatého HIM, DHIM a inventáru, na novú cenu, na prvé riziko, na poistnú sumu "&amp;TEXT(N78,"# ##0,00")&amp;" EUR."</f>
        <v>Súbor prevzatého HIM, DHIM a inventáru, na novú cenu, na prvé riziko, na poistnú sumu 0,00 EUR.</v>
      </c>
      <c r="C13" s="160"/>
      <c r="D13" s="160"/>
      <c r="E13" s="160"/>
      <c r="F13" s="160"/>
      <c r="G13" s="160"/>
      <c r="H13" s="160"/>
      <c r="I13" s="160"/>
      <c r="J13" s="160"/>
      <c r="K13" s="160"/>
      <c r="L13" s="160"/>
      <c r="M13" s="160"/>
      <c r="N13" s="160"/>
      <c r="O13" s="160"/>
      <c r="P13" s="160"/>
      <c r="Q13" s="160"/>
      <c r="R13" s="160"/>
      <c r="S13" s="160"/>
      <c r="T13" s="160"/>
      <c r="U13" s="160"/>
      <c r="V13" s="160"/>
      <c r="W13" s="160"/>
    </row>
    <row r="14" spans="1:23" ht="25.5" customHeight="1" hidden="1">
      <c r="A14" s="65" t="s">
        <v>157</v>
      </c>
      <c r="B14" s="181" t="str">
        <f>"Denná tržba – peniaze, ceniny, stravné lístky, lúpež – na prvé riziko,  na poistnú sumu "&amp;TEXT(N79,"# ##0,00")&amp;" EUR."</f>
        <v>Denná tržba – peniaze, ceniny, stravné lístky, lúpež – na prvé riziko,  na poistnú sumu 0,00 EUR.</v>
      </c>
      <c r="C14" s="181"/>
      <c r="D14" s="181"/>
      <c r="E14" s="181"/>
      <c r="F14" s="181"/>
      <c r="G14" s="181"/>
      <c r="H14" s="181"/>
      <c r="I14" s="181"/>
      <c r="J14" s="181"/>
      <c r="K14" s="181"/>
      <c r="L14" s="181"/>
      <c r="M14" s="181"/>
      <c r="N14" s="181"/>
      <c r="O14" s="181"/>
      <c r="P14" s="181"/>
      <c r="Q14" s="181"/>
      <c r="R14" s="181"/>
      <c r="S14" s="181"/>
      <c r="T14" s="181"/>
      <c r="U14" s="181"/>
      <c r="V14" s="181"/>
      <c r="W14" s="181"/>
    </row>
    <row r="15" spans="1:23" ht="12.75">
      <c r="A15" s="65" t="s">
        <v>154</v>
      </c>
      <c r="B15" s="180" t="str">
        <f>"Peniaze, ceniny, stravné lístky v trezore – na prvé riziko,  na poistnú sumu "&amp;TEXT(N80,"# ##0,00")&amp;" EUR."</f>
        <v>Peniaze, ceniny, stravné lístky v trezore – na prvé riziko,  na poistnú sumu 2 000,00 EUR.</v>
      </c>
      <c r="C15" s="180"/>
      <c r="D15" s="180"/>
      <c r="E15" s="180"/>
      <c r="F15" s="180"/>
      <c r="G15" s="180"/>
      <c r="H15" s="180"/>
      <c r="I15" s="180"/>
      <c r="J15" s="180"/>
      <c r="K15" s="180"/>
      <c r="L15" s="180"/>
      <c r="M15" s="180"/>
      <c r="N15" s="180"/>
      <c r="O15" s="180"/>
      <c r="P15" s="180"/>
      <c r="Q15" s="180"/>
      <c r="R15" s="180"/>
      <c r="S15" s="180"/>
      <c r="T15" s="180"/>
      <c r="U15" s="180"/>
      <c r="V15" s="180"/>
      <c r="W15" s="180"/>
    </row>
    <row r="16" spans="1:23" ht="12.75">
      <c r="A16" s="65" t="s">
        <v>155</v>
      </c>
      <c r="B16" s="66" t="str">
        <f>"Preprava peňazí poslom, na prvé riziko, na poistnú sumu  "&amp;TEXT(N81,"# ##0,00")&amp;" EUR."</f>
        <v>Preprava peňazí poslom, na prvé riziko, na poistnú sumu  2 000,00 EUR.</v>
      </c>
      <c r="C16" s="67"/>
      <c r="D16" s="67"/>
      <c r="E16" s="67"/>
      <c r="F16" s="67"/>
      <c r="G16" s="67"/>
      <c r="H16" s="67"/>
      <c r="I16" s="67"/>
      <c r="J16" s="67"/>
      <c r="K16" s="67"/>
      <c r="L16" s="67"/>
      <c r="M16" s="67"/>
      <c r="N16" s="67"/>
      <c r="O16" s="67"/>
      <c r="P16" s="67"/>
      <c r="Q16" s="67"/>
      <c r="R16" s="67"/>
      <c r="S16" s="67"/>
      <c r="T16" s="67"/>
      <c r="U16" s="67"/>
      <c r="V16" s="67"/>
      <c r="W16" s="67"/>
    </row>
    <row r="17" spans="1:23" ht="39" customHeight="1">
      <c r="A17" s="65" t="s">
        <v>156</v>
      </c>
      <c r="B17" s="160" t="str">
        <f>"Súbor stavebných súčastí budov, hál a stavieb, vedený v účtovnej evidencii poisteného, na novú cenu, na prvé riziko, pre riziko vandalizmus nezistený páchateľ, na agregovanú poistnú sumu "&amp;TEXT(N82,"# ##0,00")&amp;" EUR."</f>
        <v>Súbor stavebných súčastí budov, hál a stavieb, vedený v účtovnej evidencii poisteného, na novú cenu, na prvé riziko, pre riziko vandalizmus nezistený páchateľ, na agregovanú poistnú sumu 10 000,00 EUR.</v>
      </c>
      <c r="C17" s="160"/>
      <c r="D17" s="160"/>
      <c r="E17" s="160"/>
      <c r="F17" s="160"/>
      <c r="G17" s="160"/>
      <c r="H17" s="160"/>
      <c r="I17" s="160"/>
      <c r="J17" s="160"/>
      <c r="K17" s="160"/>
      <c r="L17" s="160"/>
      <c r="M17" s="160"/>
      <c r="N17" s="160"/>
      <c r="O17" s="160"/>
      <c r="P17" s="160"/>
      <c r="Q17" s="160"/>
      <c r="R17" s="160"/>
      <c r="S17" s="160"/>
      <c r="T17" s="160"/>
      <c r="U17" s="160"/>
      <c r="V17" s="160"/>
      <c r="W17" s="160"/>
    </row>
    <row r="18" spans="1:23" ht="40.5" customHeight="1">
      <c r="A18" s="65" t="s">
        <v>157</v>
      </c>
      <c r="B18" s="160" t="str">
        <f>"Súbor hnuteľného majetku vrátane DHM, inventáru a dopravných prostriedkov bez EČV, vedený v účtovnej evidencii poisteného, na obstarávaciu cenu, na prvé riziko, pre riziko vandalizmus nezistený páchateľ,  na agregovanú poistnú sumu "&amp;TEXT(N83,"# ##0,00")&amp;" EUR."</f>
        <v>Súbor hnuteľného majetku vrátane DHM, inventáru a dopravných prostriedkov bez EČV, vedený v účtovnej evidencii poisteného, na obstarávaciu cenu, na prvé riziko, pre riziko vandalizmus nezistený páchateľ,  na agregovanú poistnú sumu 500,00 EUR.</v>
      </c>
      <c r="C18" s="160"/>
      <c r="D18" s="160"/>
      <c r="E18" s="160"/>
      <c r="F18" s="160"/>
      <c r="G18" s="160"/>
      <c r="H18" s="160"/>
      <c r="I18" s="160"/>
      <c r="J18" s="160"/>
      <c r="K18" s="160"/>
      <c r="L18" s="160"/>
      <c r="M18" s="160"/>
      <c r="N18" s="160"/>
      <c r="O18" s="160"/>
      <c r="P18" s="160"/>
      <c r="Q18" s="160"/>
      <c r="R18" s="160"/>
      <c r="S18" s="160"/>
      <c r="T18" s="160"/>
      <c r="U18" s="160"/>
      <c r="V18" s="160"/>
      <c r="W18" s="160"/>
    </row>
    <row r="19" spans="1:23" ht="12.75">
      <c r="A19" s="62"/>
      <c r="B19" s="62"/>
      <c r="C19" s="62"/>
      <c r="D19" s="62"/>
      <c r="E19" s="62"/>
      <c r="F19" s="62"/>
      <c r="G19" s="62"/>
      <c r="H19" s="62"/>
      <c r="I19" s="62"/>
      <c r="J19" s="62"/>
      <c r="K19" s="62"/>
      <c r="L19" s="62"/>
      <c r="M19" s="62"/>
      <c r="N19" s="62"/>
      <c r="O19" s="62"/>
      <c r="P19" s="62"/>
      <c r="Q19" s="62"/>
      <c r="R19" s="62"/>
      <c r="S19" s="62"/>
      <c r="T19" s="62"/>
      <c r="U19" s="62"/>
      <c r="V19" s="62"/>
      <c r="W19" s="62"/>
    </row>
    <row r="20" spans="1:23" ht="12.75">
      <c r="A20" s="68" t="s">
        <v>312</v>
      </c>
      <c r="B20" s="62"/>
      <c r="C20" s="62"/>
      <c r="D20" s="62"/>
      <c r="E20" s="62"/>
      <c r="F20" s="62"/>
      <c r="G20" s="62"/>
      <c r="H20" s="62"/>
      <c r="I20" s="62"/>
      <c r="J20" s="62"/>
      <c r="K20" s="62"/>
      <c r="L20" s="62"/>
      <c r="M20" s="62"/>
      <c r="N20" s="62"/>
      <c r="O20" s="62"/>
      <c r="P20" s="62"/>
      <c r="Q20" s="62"/>
      <c r="R20" s="62"/>
      <c r="S20" s="62"/>
      <c r="T20" s="62"/>
      <c r="U20" s="62"/>
      <c r="V20" s="62"/>
      <c r="W20" s="62"/>
    </row>
    <row r="21" spans="1:23" ht="14.25" customHeight="1">
      <c r="A21" s="186" t="s">
        <v>308</v>
      </c>
      <c r="B21" s="186"/>
      <c r="C21" s="186"/>
      <c r="D21" s="186"/>
      <c r="E21" s="186"/>
      <c r="F21" s="186"/>
      <c r="G21" s="186"/>
      <c r="H21" s="186"/>
      <c r="I21" s="186"/>
      <c r="J21" s="186"/>
      <c r="K21" s="186"/>
      <c r="L21" s="186"/>
      <c r="M21" s="186"/>
      <c r="N21" s="186"/>
      <c r="O21" s="186"/>
      <c r="P21" s="186"/>
      <c r="Q21" s="186"/>
      <c r="R21" s="186"/>
      <c r="S21" s="186"/>
      <c r="T21" s="186"/>
      <c r="U21" s="186"/>
      <c r="V21" s="186"/>
      <c r="W21" s="62"/>
    </row>
    <row r="22" spans="1:23" ht="12.75" customHeight="1">
      <c r="A22" s="69" t="s">
        <v>309</v>
      </c>
      <c r="B22" s="160" t="s">
        <v>316</v>
      </c>
      <c r="C22" s="160"/>
      <c r="D22" s="160"/>
      <c r="E22" s="160"/>
      <c r="F22" s="160"/>
      <c r="G22" s="160"/>
      <c r="H22" s="160"/>
      <c r="I22" s="160"/>
      <c r="J22" s="160"/>
      <c r="K22" s="160"/>
      <c r="L22" s="160"/>
      <c r="M22" s="160"/>
      <c r="N22" s="160"/>
      <c r="O22" s="160"/>
      <c r="P22" s="160"/>
      <c r="Q22" s="160"/>
      <c r="R22" s="160"/>
      <c r="S22" s="160"/>
      <c r="T22" s="160"/>
      <c r="U22" s="160"/>
      <c r="V22" s="160"/>
      <c r="W22" s="62"/>
    </row>
    <row r="23" spans="1:23" ht="24.75" customHeight="1">
      <c r="A23" s="69" t="s">
        <v>309</v>
      </c>
      <c r="B23" s="181" t="s">
        <v>319</v>
      </c>
      <c r="C23" s="181"/>
      <c r="D23" s="181"/>
      <c r="E23" s="181"/>
      <c r="F23" s="181"/>
      <c r="G23" s="181"/>
      <c r="H23" s="181"/>
      <c r="I23" s="181"/>
      <c r="J23" s="181"/>
      <c r="K23" s="181"/>
      <c r="L23" s="181"/>
      <c r="M23" s="181"/>
      <c r="N23" s="181"/>
      <c r="O23" s="181"/>
      <c r="P23" s="181"/>
      <c r="Q23" s="181"/>
      <c r="R23" s="181"/>
      <c r="S23" s="181"/>
      <c r="T23" s="181"/>
      <c r="U23" s="181"/>
      <c r="V23" s="181"/>
      <c r="W23" s="181"/>
    </row>
    <row r="24" spans="1:23" ht="12.75" customHeight="1">
      <c r="A24" s="69"/>
      <c r="B24" s="67"/>
      <c r="C24" s="67"/>
      <c r="D24" s="67"/>
      <c r="E24" s="67"/>
      <c r="F24" s="67"/>
      <c r="G24" s="67"/>
      <c r="H24" s="67"/>
      <c r="I24" s="67"/>
      <c r="J24" s="67"/>
      <c r="K24" s="67"/>
      <c r="L24" s="67"/>
      <c r="M24" s="67"/>
      <c r="N24" s="67"/>
      <c r="O24" s="67"/>
      <c r="P24" s="67"/>
      <c r="Q24" s="67"/>
      <c r="R24" s="67"/>
      <c r="S24" s="67"/>
      <c r="T24" s="67"/>
      <c r="U24" s="67"/>
      <c r="V24" s="67"/>
      <c r="W24" s="67"/>
    </row>
    <row r="25" spans="1:23" ht="14.25" customHeight="1">
      <c r="A25" s="181" t="s">
        <v>327</v>
      </c>
      <c r="B25" s="181"/>
      <c r="C25" s="181"/>
      <c r="D25" s="181"/>
      <c r="E25" s="181"/>
      <c r="F25" s="181"/>
      <c r="G25" s="181"/>
      <c r="H25" s="181"/>
      <c r="I25" s="181"/>
      <c r="J25" s="181"/>
      <c r="K25" s="181"/>
      <c r="L25" s="181"/>
      <c r="M25" s="181"/>
      <c r="N25" s="181"/>
      <c r="O25" s="181"/>
      <c r="P25" s="181"/>
      <c r="Q25" s="181"/>
      <c r="R25" s="181"/>
      <c r="S25" s="181"/>
      <c r="T25" s="181"/>
      <c r="U25" s="181"/>
      <c r="V25" s="181"/>
      <c r="W25" s="181"/>
    </row>
    <row r="26" spans="1:23" ht="38.25" customHeight="1">
      <c r="A26" s="160" t="s">
        <v>173</v>
      </c>
      <c r="B26" s="160"/>
      <c r="C26" s="160"/>
      <c r="D26" s="160"/>
      <c r="E26" s="160"/>
      <c r="F26" s="160"/>
      <c r="G26" s="160"/>
      <c r="H26" s="160"/>
      <c r="I26" s="160"/>
      <c r="J26" s="160"/>
      <c r="K26" s="160"/>
      <c r="L26" s="160"/>
      <c r="M26" s="160"/>
      <c r="N26" s="160"/>
      <c r="O26" s="160"/>
      <c r="P26" s="160"/>
      <c r="Q26" s="160"/>
      <c r="R26" s="160"/>
      <c r="S26" s="160"/>
      <c r="T26" s="160"/>
      <c r="U26" s="160"/>
      <c r="V26" s="160"/>
      <c r="W26" s="160"/>
    </row>
    <row r="27" spans="1:23" ht="25.5" customHeight="1">
      <c r="A27" s="160" t="s">
        <v>174</v>
      </c>
      <c r="B27" s="160"/>
      <c r="C27" s="160"/>
      <c r="D27" s="160"/>
      <c r="E27" s="160"/>
      <c r="F27" s="160"/>
      <c r="G27" s="160"/>
      <c r="H27" s="160"/>
      <c r="I27" s="160"/>
      <c r="J27" s="160"/>
      <c r="K27" s="160"/>
      <c r="L27" s="160"/>
      <c r="M27" s="160"/>
      <c r="N27" s="160"/>
      <c r="O27" s="160"/>
      <c r="P27" s="160"/>
      <c r="Q27" s="160"/>
      <c r="R27" s="160"/>
      <c r="S27" s="160"/>
      <c r="T27" s="160"/>
      <c r="U27" s="160"/>
      <c r="V27" s="160"/>
      <c r="W27" s="160"/>
    </row>
    <row r="28" spans="1:23" ht="25.5" customHeight="1">
      <c r="A28" s="160" t="s">
        <v>175</v>
      </c>
      <c r="B28" s="160"/>
      <c r="C28" s="160"/>
      <c r="D28" s="160"/>
      <c r="E28" s="160"/>
      <c r="F28" s="160"/>
      <c r="G28" s="160"/>
      <c r="H28" s="160"/>
      <c r="I28" s="160"/>
      <c r="J28" s="160"/>
      <c r="K28" s="160"/>
      <c r="L28" s="160"/>
      <c r="M28" s="160"/>
      <c r="N28" s="160"/>
      <c r="O28" s="160"/>
      <c r="P28" s="160"/>
      <c r="Q28" s="160"/>
      <c r="R28" s="160"/>
      <c r="S28" s="160"/>
      <c r="T28" s="160"/>
      <c r="U28" s="160"/>
      <c r="V28" s="160"/>
      <c r="W28" s="160"/>
    </row>
    <row r="29" spans="1:23" ht="12.75">
      <c r="A29" s="160" t="s">
        <v>303</v>
      </c>
      <c r="B29" s="160"/>
      <c r="C29" s="160"/>
      <c r="D29" s="160"/>
      <c r="E29" s="160"/>
      <c r="F29" s="160"/>
      <c r="G29" s="160"/>
      <c r="H29" s="160"/>
      <c r="I29" s="160"/>
      <c r="J29" s="160"/>
      <c r="K29" s="160"/>
      <c r="L29" s="160"/>
      <c r="M29" s="160"/>
      <c r="N29" s="160"/>
      <c r="O29" s="160"/>
      <c r="P29" s="160"/>
      <c r="Q29" s="160"/>
      <c r="R29" s="160"/>
      <c r="S29" s="160"/>
      <c r="T29" s="160"/>
      <c r="U29" s="160"/>
      <c r="V29" s="160"/>
      <c r="W29" s="160"/>
    </row>
    <row r="30" spans="1:23" ht="12.75">
      <c r="A30" s="160" t="s">
        <v>284</v>
      </c>
      <c r="B30" s="160"/>
      <c r="C30" s="160"/>
      <c r="D30" s="160"/>
      <c r="E30" s="160"/>
      <c r="F30" s="160"/>
      <c r="G30" s="160"/>
      <c r="H30" s="160"/>
      <c r="I30" s="160"/>
      <c r="J30" s="160"/>
      <c r="K30" s="160"/>
      <c r="L30" s="160"/>
      <c r="M30" s="160"/>
      <c r="N30" s="160"/>
      <c r="O30" s="160"/>
      <c r="P30" s="160"/>
      <c r="Q30" s="160"/>
      <c r="R30" s="160"/>
      <c r="S30" s="160"/>
      <c r="T30" s="160"/>
      <c r="U30" s="160"/>
      <c r="V30" s="160"/>
      <c r="W30" s="160"/>
    </row>
    <row r="31" spans="1:23" ht="12.75">
      <c r="A31" s="67"/>
      <c r="B31" s="67"/>
      <c r="C31" s="67"/>
      <c r="D31" s="67"/>
      <c r="E31" s="67"/>
      <c r="F31" s="67"/>
      <c r="G31" s="67"/>
      <c r="H31" s="67"/>
      <c r="I31" s="67"/>
      <c r="J31" s="67"/>
      <c r="K31" s="67"/>
      <c r="L31" s="67"/>
      <c r="M31" s="67"/>
      <c r="N31" s="67"/>
      <c r="O31" s="67"/>
      <c r="P31" s="67"/>
      <c r="Q31" s="67"/>
      <c r="R31" s="67"/>
      <c r="S31" s="67"/>
      <c r="T31" s="67"/>
      <c r="U31" s="67"/>
      <c r="V31" s="67"/>
      <c r="W31" s="67"/>
    </row>
    <row r="32" spans="1:23" ht="12.75">
      <c r="A32" s="160" t="s">
        <v>328</v>
      </c>
      <c r="B32" s="160"/>
      <c r="C32" s="160"/>
      <c r="D32" s="160"/>
      <c r="E32" s="160"/>
      <c r="F32" s="160"/>
      <c r="G32" s="160"/>
      <c r="H32" s="160"/>
      <c r="I32" s="160"/>
      <c r="J32" s="160"/>
      <c r="K32" s="160"/>
      <c r="L32" s="160"/>
      <c r="M32" s="160"/>
      <c r="N32" s="160"/>
      <c r="O32" s="160"/>
      <c r="P32" s="160"/>
      <c r="Q32" s="160"/>
      <c r="R32" s="160"/>
      <c r="S32" s="160"/>
      <c r="T32" s="160"/>
      <c r="U32" s="160"/>
      <c r="V32" s="160"/>
      <c r="W32" s="160"/>
    </row>
    <row r="33" spans="1:23" ht="26.25" customHeight="1">
      <c r="A33" s="67" t="s">
        <v>152</v>
      </c>
      <c r="B33" s="160" t="s">
        <v>176</v>
      </c>
      <c r="C33" s="160"/>
      <c r="D33" s="160"/>
      <c r="E33" s="160"/>
      <c r="F33" s="160"/>
      <c r="G33" s="160"/>
      <c r="H33" s="160"/>
      <c r="I33" s="160"/>
      <c r="J33" s="160"/>
      <c r="K33" s="160"/>
      <c r="L33" s="160"/>
      <c r="M33" s="160"/>
      <c r="N33" s="160"/>
      <c r="O33" s="160"/>
      <c r="P33" s="160"/>
      <c r="Q33" s="160"/>
      <c r="R33" s="160"/>
      <c r="S33" s="160"/>
      <c r="T33" s="160"/>
      <c r="U33" s="160"/>
      <c r="V33" s="160"/>
      <c r="W33" s="160"/>
    </row>
    <row r="34" spans="1:23" ht="12.75">
      <c r="A34" s="67" t="s">
        <v>153</v>
      </c>
      <c r="B34" s="160" t="s">
        <v>177</v>
      </c>
      <c r="C34" s="160"/>
      <c r="D34" s="160"/>
      <c r="E34" s="160"/>
      <c r="F34" s="160"/>
      <c r="G34" s="160"/>
      <c r="H34" s="160"/>
      <c r="I34" s="160"/>
      <c r="J34" s="160"/>
      <c r="K34" s="160"/>
      <c r="L34" s="160"/>
      <c r="M34" s="160"/>
      <c r="N34" s="160"/>
      <c r="O34" s="160"/>
      <c r="P34" s="160"/>
      <c r="Q34" s="160"/>
      <c r="R34" s="160"/>
      <c r="S34" s="160"/>
      <c r="T34" s="160"/>
      <c r="U34" s="160"/>
      <c r="V34" s="160"/>
      <c r="W34" s="160"/>
    </row>
    <row r="35" spans="1:23" ht="25.5" customHeight="1">
      <c r="A35" s="67" t="s">
        <v>154</v>
      </c>
      <c r="B35" s="160" t="s">
        <v>178</v>
      </c>
      <c r="C35" s="160"/>
      <c r="D35" s="160"/>
      <c r="E35" s="160"/>
      <c r="F35" s="160"/>
      <c r="G35" s="160"/>
      <c r="H35" s="160"/>
      <c r="I35" s="160"/>
      <c r="J35" s="160"/>
      <c r="K35" s="160"/>
      <c r="L35" s="160"/>
      <c r="M35" s="160"/>
      <c r="N35" s="160"/>
      <c r="O35" s="160"/>
      <c r="P35" s="160"/>
      <c r="Q35" s="160"/>
      <c r="R35" s="160"/>
      <c r="S35" s="160"/>
      <c r="T35" s="160"/>
      <c r="U35" s="160"/>
      <c r="V35" s="160"/>
      <c r="W35" s="160"/>
    </row>
    <row r="36" spans="1:23" ht="24.75" customHeight="1">
      <c r="A36" s="67" t="s">
        <v>155</v>
      </c>
      <c r="B36" s="160" t="s">
        <v>179</v>
      </c>
      <c r="C36" s="160"/>
      <c r="D36" s="160"/>
      <c r="E36" s="160"/>
      <c r="F36" s="160"/>
      <c r="G36" s="160"/>
      <c r="H36" s="160"/>
      <c r="I36" s="160"/>
      <c r="J36" s="160"/>
      <c r="K36" s="160"/>
      <c r="L36" s="160"/>
      <c r="M36" s="160"/>
      <c r="N36" s="160"/>
      <c r="O36" s="160"/>
      <c r="P36" s="160"/>
      <c r="Q36" s="160"/>
      <c r="R36" s="160"/>
      <c r="S36" s="160"/>
      <c r="T36" s="160"/>
      <c r="U36" s="160"/>
      <c r="V36" s="160"/>
      <c r="W36" s="160"/>
    </row>
    <row r="37" spans="1:23" ht="25.5" customHeight="1">
      <c r="A37" s="67" t="s">
        <v>156</v>
      </c>
      <c r="B37" s="160" t="s">
        <v>180</v>
      </c>
      <c r="C37" s="160"/>
      <c r="D37" s="160"/>
      <c r="E37" s="160"/>
      <c r="F37" s="160"/>
      <c r="G37" s="160"/>
      <c r="H37" s="160"/>
      <c r="I37" s="160"/>
      <c r="J37" s="160"/>
      <c r="K37" s="160"/>
      <c r="L37" s="160"/>
      <c r="M37" s="160"/>
      <c r="N37" s="160"/>
      <c r="O37" s="160"/>
      <c r="P37" s="160"/>
      <c r="Q37" s="160"/>
      <c r="R37" s="160"/>
      <c r="S37" s="160"/>
      <c r="T37" s="160"/>
      <c r="U37" s="160"/>
      <c r="V37" s="160"/>
      <c r="W37" s="160"/>
    </row>
    <row r="38" spans="1:23" ht="25.5" customHeight="1">
      <c r="A38" s="65" t="s">
        <v>157</v>
      </c>
      <c r="B38" s="160" t="s">
        <v>181</v>
      </c>
      <c r="C38" s="160"/>
      <c r="D38" s="160"/>
      <c r="E38" s="160"/>
      <c r="F38" s="160"/>
      <c r="G38" s="160"/>
      <c r="H38" s="160"/>
      <c r="I38" s="160"/>
      <c r="J38" s="160"/>
      <c r="K38" s="160"/>
      <c r="L38" s="160"/>
      <c r="M38" s="160"/>
      <c r="N38" s="160"/>
      <c r="O38" s="160"/>
      <c r="P38" s="160"/>
      <c r="Q38" s="160"/>
      <c r="R38" s="160"/>
      <c r="S38" s="160"/>
      <c r="T38" s="160"/>
      <c r="U38" s="160"/>
      <c r="V38" s="160"/>
      <c r="W38" s="160"/>
    </row>
    <row r="39" spans="1:23" ht="39" customHeight="1">
      <c r="A39" s="65" t="s">
        <v>49</v>
      </c>
      <c r="B39" s="160" t="s">
        <v>182</v>
      </c>
      <c r="C39" s="160"/>
      <c r="D39" s="160"/>
      <c r="E39" s="160"/>
      <c r="F39" s="160"/>
      <c r="G39" s="160"/>
      <c r="H39" s="160"/>
      <c r="I39" s="160"/>
      <c r="J39" s="160"/>
      <c r="K39" s="160"/>
      <c r="L39" s="160"/>
      <c r="M39" s="160"/>
      <c r="N39" s="160"/>
      <c r="O39" s="160"/>
      <c r="P39" s="160"/>
      <c r="Q39" s="160"/>
      <c r="R39" s="160"/>
      <c r="S39" s="160"/>
      <c r="T39" s="160"/>
      <c r="U39" s="160"/>
      <c r="V39" s="160"/>
      <c r="W39" s="160"/>
    </row>
    <row r="40" spans="1:23" ht="25.5" customHeight="1">
      <c r="A40" s="65" t="s">
        <v>50</v>
      </c>
      <c r="B40" s="160" t="s">
        <v>183</v>
      </c>
      <c r="C40" s="160"/>
      <c r="D40" s="160"/>
      <c r="E40" s="160"/>
      <c r="F40" s="160"/>
      <c r="G40" s="160"/>
      <c r="H40" s="160"/>
      <c r="I40" s="160"/>
      <c r="J40" s="160"/>
      <c r="K40" s="160"/>
      <c r="L40" s="160"/>
      <c r="M40" s="160"/>
      <c r="N40" s="160"/>
      <c r="O40" s="160"/>
      <c r="P40" s="160"/>
      <c r="Q40" s="160"/>
      <c r="R40" s="160"/>
      <c r="S40" s="160"/>
      <c r="T40" s="160"/>
      <c r="U40" s="160"/>
      <c r="V40" s="160"/>
      <c r="W40" s="160"/>
    </row>
    <row r="41" spans="1:23" ht="12.75">
      <c r="A41" s="62"/>
      <c r="B41" s="67"/>
      <c r="C41" s="67"/>
      <c r="D41" s="67"/>
      <c r="E41" s="67"/>
      <c r="F41" s="67"/>
      <c r="G41" s="67"/>
      <c r="H41" s="67"/>
      <c r="I41" s="67"/>
      <c r="J41" s="67"/>
      <c r="K41" s="67"/>
      <c r="L41" s="67"/>
      <c r="M41" s="67"/>
      <c r="N41" s="67"/>
      <c r="O41" s="67"/>
      <c r="P41" s="67"/>
      <c r="Q41" s="67"/>
      <c r="R41" s="67"/>
      <c r="S41" s="67"/>
      <c r="T41" s="67"/>
      <c r="U41" s="67"/>
      <c r="V41" s="67"/>
      <c r="W41" s="67"/>
    </row>
    <row r="42" spans="1:23" ht="12.75">
      <c r="A42" s="62" t="s">
        <v>329</v>
      </c>
      <c r="B42" s="67"/>
      <c r="C42" s="67"/>
      <c r="D42" s="67"/>
      <c r="E42" s="67"/>
      <c r="F42" s="67"/>
      <c r="G42" s="67"/>
      <c r="H42" s="67"/>
      <c r="I42" s="67"/>
      <c r="J42" s="67"/>
      <c r="K42" s="67"/>
      <c r="L42" s="67"/>
      <c r="M42" s="67"/>
      <c r="N42" s="67"/>
      <c r="O42" s="67"/>
      <c r="P42" s="67"/>
      <c r="Q42" s="67"/>
      <c r="R42" s="67"/>
      <c r="S42" s="67"/>
      <c r="T42" s="67"/>
      <c r="U42" s="67"/>
      <c r="V42" s="67"/>
      <c r="W42" s="67"/>
    </row>
    <row r="43" spans="1:23" ht="12.75">
      <c r="A43" s="62"/>
      <c r="B43" s="67"/>
      <c r="C43" s="67"/>
      <c r="D43" s="67"/>
      <c r="E43" s="67"/>
      <c r="F43" s="67"/>
      <c r="G43" s="67"/>
      <c r="H43" s="67"/>
      <c r="I43" s="67"/>
      <c r="J43" s="67"/>
      <c r="K43" s="67"/>
      <c r="L43" s="67"/>
      <c r="M43" s="67"/>
      <c r="N43" s="67"/>
      <c r="O43" s="67"/>
      <c r="P43" s="67"/>
      <c r="Q43" s="67"/>
      <c r="R43" s="67"/>
      <c r="S43" s="67"/>
      <c r="T43" s="67"/>
      <c r="U43" s="67"/>
      <c r="V43" s="67"/>
      <c r="W43" s="67"/>
    </row>
    <row r="44" spans="1:23" ht="12.75">
      <c r="A44" s="68" t="s">
        <v>46</v>
      </c>
      <c r="B44" s="67"/>
      <c r="C44" s="67"/>
      <c r="D44" s="67"/>
      <c r="E44" s="67"/>
      <c r="F44" s="67"/>
      <c r="G44" s="67"/>
      <c r="H44" s="67"/>
      <c r="I44" s="67"/>
      <c r="J44" s="67"/>
      <c r="K44" s="67"/>
      <c r="L44" s="67"/>
      <c r="M44" s="67"/>
      <c r="N44" s="67"/>
      <c r="O44" s="67"/>
      <c r="P44" s="67"/>
      <c r="Q44" s="67"/>
      <c r="R44" s="67"/>
      <c r="S44" s="67"/>
      <c r="T44" s="67"/>
      <c r="U44" s="67"/>
      <c r="V44" s="67"/>
      <c r="W44" s="67"/>
    </row>
    <row r="45" spans="1:23" ht="12.75">
      <c r="A45" s="145" t="s">
        <v>160</v>
      </c>
      <c r="B45" s="145"/>
      <c r="C45" s="145"/>
      <c r="D45" s="145"/>
      <c r="E45" s="145"/>
      <c r="F45" s="145" t="s">
        <v>161</v>
      </c>
      <c r="G45" s="145"/>
      <c r="H45" s="145"/>
      <c r="I45" s="145"/>
      <c r="J45" s="145"/>
      <c r="K45" s="145"/>
      <c r="L45" s="145"/>
      <c r="M45" s="145"/>
      <c r="N45" s="145"/>
      <c r="O45" s="145"/>
      <c r="P45" s="145"/>
      <c r="Q45" s="145"/>
      <c r="R45" s="145"/>
      <c r="S45" s="145"/>
      <c r="T45" s="145"/>
      <c r="U45" s="145"/>
      <c r="V45" s="145"/>
      <c r="W45" s="145"/>
    </row>
    <row r="46" spans="1:23" ht="33" customHeight="1">
      <c r="A46" s="167" t="s">
        <v>139</v>
      </c>
      <c r="B46" s="167"/>
      <c r="C46" s="167"/>
      <c r="D46" s="167"/>
      <c r="E46" s="167"/>
      <c r="F46" s="168" t="s">
        <v>184</v>
      </c>
      <c r="G46" s="168"/>
      <c r="H46" s="168"/>
      <c r="I46" s="168"/>
      <c r="J46" s="168"/>
      <c r="K46" s="168"/>
      <c r="L46" s="168"/>
      <c r="M46" s="168"/>
      <c r="N46" s="168"/>
      <c r="O46" s="168"/>
      <c r="P46" s="168"/>
      <c r="Q46" s="168"/>
      <c r="R46" s="168"/>
      <c r="S46" s="168"/>
      <c r="T46" s="168"/>
      <c r="U46" s="168"/>
      <c r="V46" s="168"/>
      <c r="W46" s="168"/>
    </row>
    <row r="47" spans="1:23" ht="53.25" customHeight="1">
      <c r="A47" s="167" t="s">
        <v>140</v>
      </c>
      <c r="B47" s="167"/>
      <c r="C47" s="167"/>
      <c r="D47" s="167"/>
      <c r="E47" s="167"/>
      <c r="F47" s="168" t="s">
        <v>187</v>
      </c>
      <c r="G47" s="168"/>
      <c r="H47" s="168"/>
      <c r="I47" s="168"/>
      <c r="J47" s="168"/>
      <c r="K47" s="168"/>
      <c r="L47" s="168"/>
      <c r="M47" s="168"/>
      <c r="N47" s="168"/>
      <c r="O47" s="168"/>
      <c r="P47" s="168"/>
      <c r="Q47" s="168"/>
      <c r="R47" s="168"/>
      <c r="S47" s="168"/>
      <c r="T47" s="168"/>
      <c r="U47" s="168"/>
      <c r="V47" s="168"/>
      <c r="W47" s="168"/>
    </row>
    <row r="48" spans="1:23" ht="40.5" customHeight="1">
      <c r="A48" s="167" t="s">
        <v>141</v>
      </c>
      <c r="B48" s="167"/>
      <c r="C48" s="167"/>
      <c r="D48" s="167"/>
      <c r="E48" s="167"/>
      <c r="F48" s="168" t="s">
        <v>185</v>
      </c>
      <c r="G48" s="168"/>
      <c r="H48" s="168"/>
      <c r="I48" s="168"/>
      <c r="J48" s="168"/>
      <c r="K48" s="168"/>
      <c r="L48" s="168"/>
      <c r="M48" s="168"/>
      <c r="N48" s="168"/>
      <c r="O48" s="168"/>
      <c r="P48" s="168"/>
      <c r="Q48" s="168"/>
      <c r="R48" s="168"/>
      <c r="S48" s="168"/>
      <c r="T48" s="168"/>
      <c r="U48" s="168"/>
      <c r="V48" s="168"/>
      <c r="W48" s="168"/>
    </row>
    <row r="49" spans="1:23" ht="51.75" customHeight="1">
      <c r="A49" s="167" t="s">
        <v>138</v>
      </c>
      <c r="B49" s="167"/>
      <c r="C49" s="167"/>
      <c r="D49" s="167"/>
      <c r="E49" s="167"/>
      <c r="F49" s="168" t="s">
        <v>186</v>
      </c>
      <c r="G49" s="168"/>
      <c r="H49" s="168"/>
      <c r="I49" s="168"/>
      <c r="J49" s="168"/>
      <c r="K49" s="168"/>
      <c r="L49" s="168"/>
      <c r="M49" s="168"/>
      <c r="N49" s="168"/>
      <c r="O49" s="168"/>
      <c r="P49" s="168"/>
      <c r="Q49" s="168"/>
      <c r="R49" s="168"/>
      <c r="S49" s="168"/>
      <c r="T49" s="168"/>
      <c r="U49" s="168"/>
      <c r="V49" s="168"/>
      <c r="W49" s="168"/>
    </row>
    <row r="50" spans="1:23" ht="12.75">
      <c r="A50" s="61"/>
      <c r="B50" s="61"/>
      <c r="C50" s="61"/>
      <c r="D50" s="61"/>
      <c r="E50" s="61"/>
      <c r="F50" s="61"/>
      <c r="G50" s="61"/>
      <c r="H50" s="61"/>
      <c r="I50" s="61"/>
      <c r="J50" s="70"/>
      <c r="K50" s="70"/>
      <c r="L50" s="70"/>
      <c r="M50" s="70"/>
      <c r="N50" s="70"/>
      <c r="O50" s="70"/>
      <c r="P50" s="70"/>
      <c r="Q50" s="70"/>
      <c r="R50" s="70"/>
      <c r="S50" s="70"/>
      <c r="T50" s="70"/>
      <c r="U50" s="70"/>
      <c r="V50" s="70"/>
      <c r="W50" s="70"/>
    </row>
    <row r="51" spans="1:23" ht="12.75">
      <c r="A51" s="60" t="s">
        <v>188</v>
      </c>
      <c r="B51" s="61"/>
      <c r="C51" s="61"/>
      <c r="D51" s="61"/>
      <c r="E51" s="61"/>
      <c r="F51" s="61"/>
      <c r="G51" s="61"/>
      <c r="H51" s="61"/>
      <c r="I51" s="61"/>
      <c r="J51" s="70"/>
      <c r="K51" s="70"/>
      <c r="L51" s="70"/>
      <c r="M51" s="70"/>
      <c r="N51" s="70"/>
      <c r="O51" s="70"/>
      <c r="P51" s="70"/>
      <c r="Q51" s="70"/>
      <c r="R51" s="70"/>
      <c r="S51" s="70"/>
      <c r="T51" s="70"/>
      <c r="U51" s="70"/>
      <c r="V51" s="70"/>
      <c r="W51" s="70"/>
    </row>
    <row r="52" spans="1:23" ht="12.75" customHeight="1">
      <c r="A52" s="144" t="s">
        <v>285</v>
      </c>
      <c r="B52" s="144"/>
      <c r="C52" s="144"/>
      <c r="D52" s="144"/>
      <c r="E52" s="144"/>
      <c r="F52" s="145" t="s">
        <v>286</v>
      </c>
      <c r="G52" s="145"/>
      <c r="H52" s="145"/>
      <c r="I52" s="145"/>
      <c r="J52" s="145"/>
      <c r="K52" s="145"/>
      <c r="L52" s="145"/>
      <c r="M52" s="145"/>
      <c r="N52" s="145"/>
      <c r="O52" s="145"/>
      <c r="P52" s="145"/>
      <c r="Q52" s="145"/>
      <c r="R52" s="145"/>
      <c r="S52" s="145"/>
      <c r="T52" s="145"/>
      <c r="U52" s="145"/>
      <c r="V52" s="145"/>
      <c r="W52" s="145"/>
    </row>
    <row r="53" spans="1:23" ht="12.75">
      <c r="A53" s="179" t="s">
        <v>287</v>
      </c>
      <c r="B53" s="179"/>
      <c r="C53" s="179"/>
      <c r="D53" s="179"/>
      <c r="E53" s="179"/>
      <c r="F53" s="146" t="s">
        <v>288</v>
      </c>
      <c r="G53" s="146"/>
      <c r="H53" s="146"/>
      <c r="I53" s="146"/>
      <c r="J53" s="146"/>
      <c r="K53" s="146"/>
      <c r="L53" s="146"/>
      <c r="M53" s="146"/>
      <c r="N53" s="146"/>
      <c r="O53" s="146"/>
      <c r="P53" s="146"/>
      <c r="Q53" s="146"/>
      <c r="R53" s="146"/>
      <c r="S53" s="146"/>
      <c r="T53" s="146"/>
      <c r="U53" s="146"/>
      <c r="V53" s="146"/>
      <c r="W53" s="146"/>
    </row>
    <row r="54" spans="1:23" ht="12.75">
      <c r="A54" s="179" t="s">
        <v>289</v>
      </c>
      <c r="B54" s="179"/>
      <c r="C54" s="179"/>
      <c r="D54" s="179"/>
      <c r="E54" s="179"/>
      <c r="F54" s="146" t="s">
        <v>290</v>
      </c>
      <c r="G54" s="146"/>
      <c r="H54" s="146"/>
      <c r="I54" s="146"/>
      <c r="J54" s="146"/>
      <c r="K54" s="146"/>
      <c r="L54" s="146"/>
      <c r="M54" s="146"/>
      <c r="N54" s="146"/>
      <c r="O54" s="146"/>
      <c r="P54" s="146"/>
      <c r="Q54" s="146"/>
      <c r="R54" s="146"/>
      <c r="S54" s="146"/>
      <c r="T54" s="146"/>
      <c r="U54" s="146"/>
      <c r="V54" s="146"/>
      <c r="W54" s="146"/>
    </row>
    <row r="55" spans="1:23" ht="12.75">
      <c r="A55" s="179" t="s">
        <v>291</v>
      </c>
      <c r="B55" s="179"/>
      <c r="C55" s="179"/>
      <c r="D55" s="179"/>
      <c r="E55" s="179"/>
      <c r="F55" s="146" t="s">
        <v>292</v>
      </c>
      <c r="G55" s="146"/>
      <c r="H55" s="146"/>
      <c r="I55" s="146"/>
      <c r="J55" s="146"/>
      <c r="K55" s="146"/>
      <c r="L55" s="146"/>
      <c r="M55" s="146"/>
      <c r="N55" s="146"/>
      <c r="O55" s="146"/>
      <c r="P55" s="146"/>
      <c r="Q55" s="146"/>
      <c r="R55" s="146"/>
      <c r="S55" s="146"/>
      <c r="T55" s="146"/>
      <c r="U55" s="146"/>
      <c r="V55" s="146"/>
      <c r="W55" s="146"/>
    </row>
    <row r="56" spans="1:23" ht="12.75">
      <c r="A56" s="179" t="s">
        <v>293</v>
      </c>
      <c r="B56" s="179"/>
      <c r="C56" s="179"/>
      <c r="D56" s="179"/>
      <c r="E56" s="179"/>
      <c r="F56" s="146" t="s">
        <v>294</v>
      </c>
      <c r="G56" s="146"/>
      <c r="H56" s="146"/>
      <c r="I56" s="146"/>
      <c r="J56" s="146"/>
      <c r="K56" s="146"/>
      <c r="L56" s="146"/>
      <c r="M56" s="146"/>
      <c r="N56" s="146"/>
      <c r="O56" s="146"/>
      <c r="P56" s="146"/>
      <c r="Q56" s="146"/>
      <c r="R56" s="146"/>
      <c r="S56" s="146"/>
      <c r="T56" s="146"/>
      <c r="U56" s="146"/>
      <c r="V56" s="146"/>
      <c r="W56" s="146"/>
    </row>
    <row r="57" spans="1:23" ht="12.75">
      <c r="A57" s="61"/>
      <c r="B57" s="61"/>
      <c r="C57" s="61"/>
      <c r="D57" s="61"/>
      <c r="E57" s="61"/>
      <c r="F57" s="61"/>
      <c r="G57" s="61"/>
      <c r="H57" s="61"/>
      <c r="I57" s="61"/>
      <c r="J57" s="70"/>
      <c r="K57" s="70"/>
      <c r="L57" s="70"/>
      <c r="M57" s="70"/>
      <c r="N57" s="70"/>
      <c r="O57" s="70"/>
      <c r="P57" s="70"/>
      <c r="Q57" s="70"/>
      <c r="R57" s="70"/>
      <c r="S57" s="70"/>
      <c r="T57" s="70"/>
      <c r="U57" s="70"/>
      <c r="V57" s="70"/>
      <c r="W57" s="70"/>
    </row>
    <row r="58" spans="1:23" ht="12.75">
      <c r="A58" s="71" t="s">
        <v>304</v>
      </c>
      <c r="B58" s="61"/>
      <c r="C58" s="61"/>
      <c r="D58" s="61"/>
      <c r="E58" s="61"/>
      <c r="F58" s="61"/>
      <c r="G58" s="61"/>
      <c r="H58" s="61"/>
      <c r="I58" s="61"/>
      <c r="J58" s="70"/>
      <c r="K58" s="70"/>
      <c r="L58" s="70"/>
      <c r="M58" s="70"/>
      <c r="N58" s="70"/>
      <c r="O58" s="70"/>
      <c r="P58" s="70"/>
      <c r="Q58" s="70"/>
      <c r="R58" s="70"/>
      <c r="S58" s="70"/>
      <c r="T58" s="70"/>
      <c r="U58" s="70"/>
      <c r="V58" s="70"/>
      <c r="W58" s="70"/>
    </row>
    <row r="59" spans="1:23" ht="12.75" customHeight="1">
      <c r="A59" s="144" t="s">
        <v>285</v>
      </c>
      <c r="B59" s="144"/>
      <c r="C59" s="144"/>
      <c r="D59" s="144"/>
      <c r="E59" s="144"/>
      <c r="F59" s="144" t="s">
        <v>286</v>
      </c>
      <c r="G59" s="144"/>
      <c r="H59" s="144"/>
      <c r="I59" s="144"/>
      <c r="J59" s="144"/>
      <c r="K59" s="144"/>
      <c r="L59" s="144"/>
      <c r="M59" s="144"/>
      <c r="N59" s="144"/>
      <c r="O59" s="144"/>
      <c r="P59" s="144"/>
      <c r="Q59" s="144"/>
      <c r="R59" s="144"/>
      <c r="S59" s="144"/>
      <c r="T59" s="144"/>
      <c r="U59" s="144"/>
      <c r="V59" s="144"/>
      <c r="W59" s="144"/>
    </row>
    <row r="60" spans="1:23" ht="12.75">
      <c r="A60" s="169" t="s">
        <v>189</v>
      </c>
      <c r="B60" s="169"/>
      <c r="C60" s="169"/>
      <c r="D60" s="169"/>
      <c r="E60" s="170"/>
      <c r="F60" s="174" t="s">
        <v>295</v>
      </c>
      <c r="G60" s="175"/>
      <c r="H60" s="175"/>
      <c r="I60" s="175"/>
      <c r="J60" s="175"/>
      <c r="K60" s="175"/>
      <c r="L60" s="175"/>
      <c r="M60" s="175"/>
      <c r="N60" s="175"/>
      <c r="O60" s="175"/>
      <c r="P60" s="175"/>
      <c r="Q60" s="175"/>
      <c r="R60" s="175"/>
      <c r="S60" s="175"/>
      <c r="T60" s="175"/>
      <c r="U60" s="175"/>
      <c r="V60" s="175"/>
      <c r="W60" s="176"/>
    </row>
    <row r="61" spans="1:23" ht="12.75">
      <c r="A61" s="169"/>
      <c r="B61" s="169"/>
      <c r="C61" s="169"/>
      <c r="D61" s="169"/>
      <c r="E61" s="170"/>
      <c r="F61" s="171" t="s">
        <v>296</v>
      </c>
      <c r="G61" s="172"/>
      <c r="H61" s="172"/>
      <c r="I61" s="172"/>
      <c r="J61" s="172"/>
      <c r="K61" s="172"/>
      <c r="L61" s="172"/>
      <c r="M61" s="172"/>
      <c r="N61" s="172"/>
      <c r="O61" s="172"/>
      <c r="P61" s="172"/>
      <c r="Q61" s="172"/>
      <c r="R61" s="172"/>
      <c r="S61" s="172"/>
      <c r="T61" s="172"/>
      <c r="U61" s="172"/>
      <c r="V61" s="172"/>
      <c r="W61" s="173"/>
    </row>
    <row r="62" spans="1:23" ht="25.5" customHeight="1">
      <c r="A62" s="169" t="s">
        <v>297</v>
      </c>
      <c r="B62" s="169"/>
      <c r="C62" s="169"/>
      <c r="D62" s="169"/>
      <c r="E62" s="170"/>
      <c r="F62" s="187" t="s">
        <v>298</v>
      </c>
      <c r="G62" s="188"/>
      <c r="H62" s="188"/>
      <c r="I62" s="188"/>
      <c r="J62" s="188"/>
      <c r="K62" s="188"/>
      <c r="L62" s="188"/>
      <c r="M62" s="188"/>
      <c r="N62" s="188"/>
      <c r="O62" s="188"/>
      <c r="P62" s="188"/>
      <c r="Q62" s="188"/>
      <c r="R62" s="188"/>
      <c r="S62" s="188"/>
      <c r="T62" s="188"/>
      <c r="U62" s="188"/>
      <c r="V62" s="188"/>
      <c r="W62" s="189"/>
    </row>
    <row r="63" spans="1:23" ht="12.75">
      <c r="A63" s="169"/>
      <c r="B63" s="169"/>
      <c r="C63" s="169"/>
      <c r="D63" s="169"/>
      <c r="E63" s="170"/>
      <c r="F63" s="171" t="s">
        <v>299</v>
      </c>
      <c r="G63" s="172"/>
      <c r="H63" s="172"/>
      <c r="I63" s="172"/>
      <c r="J63" s="172"/>
      <c r="K63" s="172"/>
      <c r="L63" s="172"/>
      <c r="M63" s="172"/>
      <c r="N63" s="172"/>
      <c r="O63" s="172"/>
      <c r="P63" s="172"/>
      <c r="Q63" s="172"/>
      <c r="R63" s="172"/>
      <c r="S63" s="172"/>
      <c r="T63" s="172"/>
      <c r="U63" s="172"/>
      <c r="V63" s="172"/>
      <c r="W63" s="173"/>
    </row>
    <row r="64" spans="1:23" ht="12.75">
      <c r="A64" s="169" t="s">
        <v>190</v>
      </c>
      <c r="B64" s="169"/>
      <c r="C64" s="169"/>
      <c r="D64" s="169"/>
      <c r="E64" s="170"/>
      <c r="F64" s="174" t="s">
        <v>300</v>
      </c>
      <c r="G64" s="175"/>
      <c r="H64" s="175"/>
      <c r="I64" s="175"/>
      <c r="J64" s="175"/>
      <c r="K64" s="175"/>
      <c r="L64" s="175"/>
      <c r="M64" s="175"/>
      <c r="N64" s="175"/>
      <c r="O64" s="175"/>
      <c r="P64" s="175"/>
      <c r="Q64" s="175"/>
      <c r="R64" s="175"/>
      <c r="S64" s="175"/>
      <c r="T64" s="175"/>
      <c r="U64" s="175"/>
      <c r="V64" s="175"/>
      <c r="W64" s="176"/>
    </row>
    <row r="65" spans="1:23" ht="12.75">
      <c r="A65" s="169"/>
      <c r="B65" s="169"/>
      <c r="C65" s="169"/>
      <c r="D65" s="169"/>
      <c r="E65" s="170"/>
      <c r="F65" s="171" t="s">
        <v>299</v>
      </c>
      <c r="G65" s="172"/>
      <c r="H65" s="172"/>
      <c r="I65" s="172"/>
      <c r="J65" s="172"/>
      <c r="K65" s="172"/>
      <c r="L65" s="172"/>
      <c r="M65" s="172"/>
      <c r="N65" s="172"/>
      <c r="O65" s="172"/>
      <c r="P65" s="172"/>
      <c r="Q65" s="172"/>
      <c r="R65" s="172"/>
      <c r="S65" s="172"/>
      <c r="T65" s="172"/>
      <c r="U65" s="172"/>
      <c r="V65" s="172"/>
      <c r="W65" s="173"/>
    </row>
    <row r="66" spans="1:23" ht="37.5" customHeight="1">
      <c r="A66" s="169" t="s">
        <v>301</v>
      </c>
      <c r="B66" s="169"/>
      <c r="C66" s="169"/>
      <c r="D66" s="169"/>
      <c r="E66" s="170"/>
      <c r="F66" s="164" t="s">
        <v>302</v>
      </c>
      <c r="G66" s="165"/>
      <c r="H66" s="165"/>
      <c r="I66" s="165"/>
      <c r="J66" s="165"/>
      <c r="K66" s="165"/>
      <c r="L66" s="165"/>
      <c r="M66" s="165"/>
      <c r="N66" s="165"/>
      <c r="O66" s="165"/>
      <c r="P66" s="165"/>
      <c r="Q66" s="165"/>
      <c r="R66" s="165"/>
      <c r="S66" s="165"/>
      <c r="T66" s="165"/>
      <c r="U66" s="165"/>
      <c r="V66" s="165"/>
      <c r="W66" s="166"/>
    </row>
    <row r="67" spans="1:23" ht="12.75">
      <c r="A67" s="169"/>
      <c r="B67" s="169"/>
      <c r="C67" s="169"/>
      <c r="D67" s="169"/>
      <c r="E67" s="170"/>
      <c r="F67" s="171" t="s">
        <v>299</v>
      </c>
      <c r="G67" s="172"/>
      <c r="H67" s="172"/>
      <c r="I67" s="172"/>
      <c r="J67" s="172"/>
      <c r="K67" s="172"/>
      <c r="L67" s="172"/>
      <c r="M67" s="172"/>
      <c r="N67" s="172"/>
      <c r="O67" s="172"/>
      <c r="P67" s="172"/>
      <c r="Q67" s="172"/>
      <c r="R67" s="172"/>
      <c r="S67" s="172"/>
      <c r="T67" s="172"/>
      <c r="U67" s="172"/>
      <c r="V67" s="172"/>
      <c r="W67" s="173"/>
    </row>
    <row r="68" spans="1:23" ht="12.75">
      <c r="A68" s="62"/>
      <c r="B68" s="67"/>
      <c r="C68" s="67"/>
      <c r="D68" s="67"/>
      <c r="E68" s="67"/>
      <c r="F68" s="67"/>
      <c r="G68" s="67"/>
      <c r="H68" s="67"/>
      <c r="I68" s="67"/>
      <c r="J68" s="67"/>
      <c r="K68" s="67"/>
      <c r="L68" s="67"/>
      <c r="M68" s="67"/>
      <c r="N68" s="67"/>
      <c r="O68" s="67"/>
      <c r="P68" s="67"/>
      <c r="Q68" s="67"/>
      <c r="R68" s="67"/>
      <c r="S68" s="67"/>
      <c r="T68" s="67"/>
      <c r="U68" s="67"/>
      <c r="V68" s="67"/>
      <c r="W68" s="67"/>
    </row>
    <row r="69" spans="1:23" ht="12.75">
      <c r="A69" s="68" t="s">
        <v>311</v>
      </c>
      <c r="B69" s="62"/>
      <c r="C69" s="62"/>
      <c r="D69" s="62"/>
      <c r="E69" s="62"/>
      <c r="F69" s="62"/>
      <c r="G69" s="62"/>
      <c r="H69" s="62"/>
      <c r="I69" s="62"/>
      <c r="J69" s="62"/>
      <c r="K69" s="62"/>
      <c r="L69" s="62"/>
      <c r="M69" s="62"/>
      <c r="N69" s="62"/>
      <c r="O69" s="62"/>
      <c r="P69" s="62"/>
      <c r="Q69" s="62"/>
      <c r="R69" s="62"/>
      <c r="S69" s="62"/>
      <c r="T69" s="62"/>
      <c r="U69" s="62"/>
      <c r="V69" s="62"/>
      <c r="W69" s="62"/>
    </row>
    <row r="70" spans="1:23" ht="27" customHeight="1">
      <c r="A70" s="160" t="s">
        <v>330</v>
      </c>
      <c r="B70" s="160"/>
      <c r="C70" s="160"/>
      <c r="D70" s="160"/>
      <c r="E70" s="160"/>
      <c r="F70" s="160"/>
      <c r="G70" s="160"/>
      <c r="H70" s="160"/>
      <c r="I70" s="160"/>
      <c r="J70" s="160"/>
      <c r="K70" s="160"/>
      <c r="L70" s="160"/>
      <c r="M70" s="160"/>
      <c r="N70" s="160"/>
      <c r="O70" s="160"/>
      <c r="P70" s="160"/>
      <c r="Q70" s="160"/>
      <c r="R70" s="160"/>
      <c r="S70" s="160"/>
      <c r="T70" s="160"/>
      <c r="U70" s="160"/>
      <c r="V70" s="160"/>
      <c r="W70" s="160"/>
    </row>
    <row r="71" spans="1:23" ht="12.75">
      <c r="A71" s="67"/>
      <c r="B71" s="67"/>
      <c r="C71" s="67"/>
      <c r="D71" s="67"/>
      <c r="E71" s="67"/>
      <c r="F71" s="67"/>
      <c r="G71" s="67"/>
      <c r="H71" s="67"/>
      <c r="I71" s="67"/>
      <c r="J71" s="67"/>
      <c r="K71" s="67"/>
      <c r="L71" s="67"/>
      <c r="M71" s="67"/>
      <c r="N71" s="67"/>
      <c r="O71" s="67"/>
      <c r="P71" s="67"/>
      <c r="Q71" s="67"/>
      <c r="R71" s="67"/>
      <c r="S71" s="67"/>
      <c r="T71" s="67"/>
      <c r="U71" s="67"/>
      <c r="V71" s="67"/>
      <c r="W71" s="67"/>
    </row>
    <row r="72" spans="1:23" ht="12.75" customHeight="1">
      <c r="A72" s="64" t="s">
        <v>313</v>
      </c>
      <c r="B72" s="62"/>
      <c r="C72" s="62"/>
      <c r="D72" s="62"/>
      <c r="E72" s="62"/>
      <c r="F72" s="62"/>
      <c r="G72" s="62"/>
      <c r="H72" s="62"/>
      <c r="I72" s="62"/>
      <c r="J72" s="62"/>
      <c r="K72" s="62"/>
      <c r="L72" s="62"/>
      <c r="M72" s="62"/>
      <c r="N72" s="62"/>
      <c r="O72" s="62"/>
      <c r="P72" s="62"/>
      <c r="Q72" s="62"/>
      <c r="R72" s="62"/>
      <c r="S72" s="62"/>
      <c r="T72" s="62"/>
      <c r="U72" s="62"/>
      <c r="V72" s="62"/>
      <c r="W72" s="62"/>
    </row>
    <row r="73" spans="1:23" ht="12.75" customHeight="1">
      <c r="A73" s="72"/>
      <c r="B73" s="62"/>
      <c r="C73" s="62"/>
      <c r="D73" s="62"/>
      <c r="E73" s="62"/>
      <c r="F73" s="62"/>
      <c r="G73" s="62"/>
      <c r="H73" s="62"/>
      <c r="I73" s="62"/>
      <c r="J73" s="62"/>
      <c r="K73" s="62"/>
      <c r="L73" s="62"/>
      <c r="M73" s="62"/>
      <c r="N73" s="161" t="s">
        <v>160</v>
      </c>
      <c r="O73" s="161"/>
      <c r="P73" s="161"/>
      <c r="Q73" s="161"/>
      <c r="R73" s="161"/>
      <c r="S73" s="161" t="s">
        <v>58</v>
      </c>
      <c r="T73" s="161"/>
      <c r="U73" s="161"/>
      <c r="V73" s="161"/>
      <c r="W73" s="161"/>
    </row>
    <row r="74" spans="1:23" ht="15">
      <c r="A74" s="191" t="s">
        <v>152</v>
      </c>
      <c r="B74" s="191"/>
      <c r="C74" s="162">
        <v>2.1</v>
      </c>
      <c r="D74" s="162"/>
      <c r="E74" s="191" t="s">
        <v>164</v>
      </c>
      <c r="F74" s="191"/>
      <c r="G74" s="191"/>
      <c r="H74" s="191"/>
      <c r="I74" s="191"/>
      <c r="J74" s="191"/>
      <c r="K74" s="191"/>
      <c r="L74" s="191"/>
      <c r="M74" s="191"/>
      <c r="N74" s="190">
        <v>1600</v>
      </c>
      <c r="O74" s="190"/>
      <c r="P74" s="190"/>
      <c r="Q74" s="190"/>
      <c r="R74" s="190"/>
      <c r="S74" s="163">
        <f aca="true" t="shared" si="0" ref="S74:S83">ROUND(N74*C74/4000,2)*4</f>
        <v>3.36</v>
      </c>
      <c r="T74" s="163"/>
      <c r="U74" s="163"/>
      <c r="V74" s="163"/>
      <c r="W74" s="163"/>
    </row>
    <row r="75" spans="1:23" ht="15">
      <c r="A75" s="191" t="s">
        <v>153</v>
      </c>
      <c r="B75" s="191"/>
      <c r="C75" s="162">
        <v>3.13</v>
      </c>
      <c r="D75" s="162"/>
      <c r="E75" s="191" t="s">
        <v>164</v>
      </c>
      <c r="F75" s="191"/>
      <c r="G75" s="191"/>
      <c r="H75" s="191"/>
      <c r="I75" s="191"/>
      <c r="J75" s="191"/>
      <c r="K75" s="191"/>
      <c r="L75" s="191"/>
      <c r="M75" s="191"/>
      <c r="N75" s="190">
        <v>3500</v>
      </c>
      <c r="O75" s="190"/>
      <c r="P75" s="190"/>
      <c r="Q75" s="190"/>
      <c r="R75" s="190"/>
      <c r="S75" s="163">
        <f t="shared" si="0"/>
        <v>10.96</v>
      </c>
      <c r="T75" s="163"/>
      <c r="U75" s="163"/>
      <c r="V75" s="163"/>
      <c r="W75" s="163"/>
    </row>
    <row r="76" spans="1:23" ht="15" hidden="1">
      <c r="A76" s="191" t="s">
        <v>154</v>
      </c>
      <c r="B76" s="191"/>
      <c r="C76" s="192"/>
      <c r="D76" s="192"/>
      <c r="E76" s="191" t="s">
        <v>164</v>
      </c>
      <c r="F76" s="191"/>
      <c r="G76" s="191"/>
      <c r="H76" s="191"/>
      <c r="I76" s="191"/>
      <c r="J76" s="191"/>
      <c r="K76" s="191"/>
      <c r="L76" s="191"/>
      <c r="M76" s="191"/>
      <c r="N76" s="190"/>
      <c r="O76" s="190"/>
      <c r="P76" s="190"/>
      <c r="Q76" s="190"/>
      <c r="R76" s="190"/>
      <c r="S76" s="163">
        <f t="shared" si="0"/>
        <v>0</v>
      </c>
      <c r="T76" s="163"/>
      <c r="U76" s="163"/>
      <c r="V76" s="163"/>
      <c r="W76" s="163"/>
    </row>
    <row r="77" spans="1:23" ht="15" hidden="1">
      <c r="A77" s="191" t="s">
        <v>155</v>
      </c>
      <c r="B77" s="191"/>
      <c r="C77" s="192"/>
      <c r="D77" s="192"/>
      <c r="E77" s="191" t="s">
        <v>164</v>
      </c>
      <c r="F77" s="191"/>
      <c r="G77" s="191"/>
      <c r="H77" s="191"/>
      <c r="I77" s="191"/>
      <c r="J77" s="191"/>
      <c r="K77" s="191"/>
      <c r="L77" s="191"/>
      <c r="M77" s="191"/>
      <c r="N77" s="190"/>
      <c r="O77" s="190"/>
      <c r="P77" s="190"/>
      <c r="Q77" s="190"/>
      <c r="R77" s="190"/>
      <c r="S77" s="163">
        <f t="shared" si="0"/>
        <v>0</v>
      </c>
      <c r="T77" s="163"/>
      <c r="U77" s="163"/>
      <c r="V77" s="163"/>
      <c r="W77" s="163"/>
    </row>
    <row r="78" spans="1:23" ht="15" hidden="1">
      <c r="A78" s="191" t="s">
        <v>156</v>
      </c>
      <c r="B78" s="191"/>
      <c r="C78" s="192"/>
      <c r="D78" s="192"/>
      <c r="E78" s="191" t="s">
        <v>164</v>
      </c>
      <c r="F78" s="191"/>
      <c r="G78" s="191"/>
      <c r="H78" s="191"/>
      <c r="I78" s="191"/>
      <c r="J78" s="191"/>
      <c r="K78" s="191"/>
      <c r="L78" s="191"/>
      <c r="M78" s="191"/>
      <c r="N78" s="190"/>
      <c r="O78" s="190"/>
      <c r="P78" s="190"/>
      <c r="Q78" s="190"/>
      <c r="R78" s="190"/>
      <c r="S78" s="163">
        <f t="shared" si="0"/>
        <v>0</v>
      </c>
      <c r="T78" s="163"/>
      <c r="U78" s="163"/>
      <c r="V78" s="163"/>
      <c r="W78" s="163"/>
    </row>
    <row r="79" spans="1:23" ht="15" hidden="1">
      <c r="A79" s="191" t="s">
        <v>157</v>
      </c>
      <c r="B79" s="191"/>
      <c r="C79" s="192"/>
      <c r="D79" s="192"/>
      <c r="E79" s="191" t="s">
        <v>164</v>
      </c>
      <c r="F79" s="191"/>
      <c r="G79" s="191"/>
      <c r="H79" s="191"/>
      <c r="I79" s="191"/>
      <c r="J79" s="191"/>
      <c r="K79" s="191"/>
      <c r="L79" s="191"/>
      <c r="M79" s="191"/>
      <c r="N79" s="190"/>
      <c r="O79" s="190"/>
      <c r="P79" s="190"/>
      <c r="Q79" s="190"/>
      <c r="R79" s="190"/>
      <c r="S79" s="163">
        <f t="shared" si="0"/>
        <v>0</v>
      </c>
      <c r="T79" s="163"/>
      <c r="U79" s="163"/>
      <c r="V79" s="163"/>
      <c r="W79" s="163"/>
    </row>
    <row r="80" spans="1:23" ht="15">
      <c r="A80" s="191" t="s">
        <v>154</v>
      </c>
      <c r="B80" s="191"/>
      <c r="C80" s="162">
        <v>7.6</v>
      </c>
      <c r="D80" s="162"/>
      <c r="E80" s="191" t="s">
        <v>164</v>
      </c>
      <c r="F80" s="191"/>
      <c r="G80" s="191"/>
      <c r="H80" s="191"/>
      <c r="I80" s="191"/>
      <c r="J80" s="191"/>
      <c r="K80" s="191"/>
      <c r="L80" s="191"/>
      <c r="M80" s="191"/>
      <c r="N80" s="190">
        <v>2000</v>
      </c>
      <c r="O80" s="190"/>
      <c r="P80" s="190"/>
      <c r="Q80" s="190"/>
      <c r="R80" s="190"/>
      <c r="S80" s="163">
        <f t="shared" si="0"/>
        <v>15.2</v>
      </c>
      <c r="T80" s="163"/>
      <c r="U80" s="163"/>
      <c r="V80" s="163"/>
      <c r="W80" s="163"/>
    </row>
    <row r="81" spans="1:23" ht="15">
      <c r="A81" s="191" t="s">
        <v>155</v>
      </c>
      <c r="B81" s="191"/>
      <c r="C81" s="162">
        <v>12</v>
      </c>
      <c r="D81" s="162"/>
      <c r="E81" s="191" t="s">
        <v>164</v>
      </c>
      <c r="F81" s="191"/>
      <c r="G81" s="191"/>
      <c r="H81" s="191"/>
      <c r="I81" s="191"/>
      <c r="J81" s="191"/>
      <c r="K81" s="191"/>
      <c r="L81" s="191"/>
      <c r="M81" s="191"/>
      <c r="N81" s="190">
        <v>2000</v>
      </c>
      <c r="O81" s="190"/>
      <c r="P81" s="190"/>
      <c r="Q81" s="190"/>
      <c r="R81" s="190"/>
      <c r="S81" s="163">
        <f t="shared" si="0"/>
        <v>24</v>
      </c>
      <c r="T81" s="163"/>
      <c r="U81" s="163"/>
      <c r="V81" s="163"/>
      <c r="W81" s="163"/>
    </row>
    <row r="82" spans="1:23" ht="15">
      <c r="A82" s="191" t="s">
        <v>156</v>
      </c>
      <c r="B82" s="191"/>
      <c r="C82" s="162">
        <v>3.3</v>
      </c>
      <c r="D82" s="162"/>
      <c r="E82" s="191" t="s">
        <v>164</v>
      </c>
      <c r="F82" s="191"/>
      <c r="G82" s="191"/>
      <c r="H82" s="191"/>
      <c r="I82" s="191"/>
      <c r="J82" s="191"/>
      <c r="K82" s="191"/>
      <c r="L82" s="191"/>
      <c r="M82" s="191"/>
      <c r="N82" s="190">
        <v>10000</v>
      </c>
      <c r="O82" s="190"/>
      <c r="P82" s="190"/>
      <c r="Q82" s="190"/>
      <c r="R82" s="190"/>
      <c r="S82" s="163">
        <f t="shared" si="0"/>
        <v>33</v>
      </c>
      <c r="T82" s="163"/>
      <c r="U82" s="163"/>
      <c r="V82" s="163"/>
      <c r="W82" s="163"/>
    </row>
    <row r="83" spans="1:23" ht="15">
      <c r="A83" s="191" t="s">
        <v>157</v>
      </c>
      <c r="B83" s="191"/>
      <c r="C83" s="162">
        <v>3</v>
      </c>
      <c r="D83" s="162"/>
      <c r="E83" s="191" t="s">
        <v>164</v>
      </c>
      <c r="F83" s="191"/>
      <c r="G83" s="191"/>
      <c r="H83" s="191"/>
      <c r="I83" s="191"/>
      <c r="J83" s="191"/>
      <c r="K83" s="191"/>
      <c r="L83" s="191"/>
      <c r="M83" s="191"/>
      <c r="N83" s="190">
        <v>500</v>
      </c>
      <c r="O83" s="190"/>
      <c r="P83" s="190"/>
      <c r="Q83" s="190"/>
      <c r="R83" s="190"/>
      <c r="S83" s="163">
        <f t="shared" si="0"/>
        <v>1.52</v>
      </c>
      <c r="T83" s="163"/>
      <c r="U83" s="163"/>
      <c r="V83" s="163"/>
      <c r="W83" s="163"/>
    </row>
    <row r="84" spans="1:23" ht="15">
      <c r="A84" s="61"/>
      <c r="B84" s="73"/>
      <c r="C84" s="73"/>
      <c r="D84" s="73"/>
      <c r="E84" s="178" t="s">
        <v>262</v>
      </c>
      <c r="F84" s="178"/>
      <c r="G84" s="178"/>
      <c r="H84" s="178"/>
      <c r="I84" s="178"/>
      <c r="J84" s="178"/>
      <c r="K84" s="178"/>
      <c r="L84" s="178"/>
      <c r="M84" s="178"/>
      <c r="N84" s="178"/>
      <c r="O84" s="178"/>
      <c r="P84" s="178"/>
      <c r="Q84" s="178"/>
      <c r="R84" s="178"/>
      <c r="S84" s="177">
        <f>S74+S75+S76+S77+S78+S79+S80+S81+S82+S83</f>
        <v>88.03999999999999</v>
      </c>
      <c r="T84" s="177"/>
      <c r="U84" s="177"/>
      <c r="V84" s="177"/>
      <c r="W84" s="177"/>
    </row>
    <row r="85" spans="1:23" ht="12.75">
      <c r="A85" s="62"/>
      <c r="B85" s="62"/>
      <c r="C85" s="62"/>
      <c r="D85" s="62"/>
      <c r="E85" s="62"/>
      <c r="F85" s="62"/>
      <c r="G85" s="62"/>
      <c r="H85" s="62"/>
      <c r="I85" s="62"/>
      <c r="J85" s="62"/>
      <c r="K85" s="62"/>
      <c r="L85" s="62"/>
      <c r="M85" s="62"/>
      <c r="N85" s="62"/>
      <c r="O85" s="62"/>
      <c r="P85" s="62"/>
      <c r="Q85" s="62"/>
      <c r="R85" s="62"/>
      <c r="S85" s="62"/>
      <c r="T85" s="62"/>
      <c r="U85" s="62"/>
      <c r="V85" s="62"/>
      <c r="W85" s="62"/>
    </row>
    <row r="86" spans="1:23" ht="12.75">
      <c r="A86" s="64" t="s">
        <v>269</v>
      </c>
      <c r="B86" s="62"/>
      <c r="C86" s="62"/>
      <c r="D86" s="62"/>
      <c r="E86" s="62"/>
      <c r="F86" s="62"/>
      <c r="G86" s="62"/>
      <c r="H86" s="62"/>
      <c r="I86" s="62"/>
      <c r="J86" s="62"/>
      <c r="K86" s="62"/>
      <c r="L86" s="62"/>
      <c r="M86" s="62"/>
      <c r="N86" s="62"/>
      <c r="O86" s="62"/>
      <c r="P86" s="62"/>
      <c r="Q86" s="62"/>
      <c r="R86" s="62"/>
      <c r="S86" s="62"/>
      <c r="T86" s="62"/>
      <c r="U86" s="62"/>
      <c r="V86" s="62"/>
      <c r="W86" s="62"/>
    </row>
    <row r="87" spans="1:23" ht="12.75">
      <c r="A87" s="66" t="s">
        <v>353</v>
      </c>
      <c r="B87" s="62"/>
      <c r="C87" s="62"/>
      <c r="D87" s="62"/>
      <c r="E87" s="62"/>
      <c r="F87" s="62"/>
      <c r="G87" s="62"/>
      <c r="H87" s="62"/>
      <c r="I87" s="62"/>
      <c r="J87" s="62"/>
      <c r="K87" s="62"/>
      <c r="L87" s="62"/>
      <c r="M87" s="62"/>
      <c r="N87" s="62"/>
      <c r="O87" s="62"/>
      <c r="P87" s="62"/>
      <c r="Q87" s="62"/>
      <c r="R87" s="62"/>
      <c r="S87" s="62"/>
      <c r="T87" s="62"/>
      <c r="U87" s="62"/>
      <c r="V87" s="62"/>
      <c r="W87" s="62"/>
    </row>
    <row r="88" spans="1:23" ht="12.75">
      <c r="A88" s="66" t="s">
        <v>354</v>
      </c>
      <c r="B88" s="62"/>
      <c r="C88" s="62"/>
      <c r="D88" s="62"/>
      <c r="E88" s="62"/>
      <c r="F88" s="62"/>
      <c r="G88" s="62"/>
      <c r="H88" s="62"/>
      <c r="I88" s="62"/>
      <c r="J88" s="62"/>
      <c r="K88" s="62"/>
      <c r="L88" s="62"/>
      <c r="M88" s="62"/>
      <c r="N88" s="62"/>
      <c r="O88" s="62"/>
      <c r="P88" s="62"/>
      <c r="Q88" s="62"/>
      <c r="R88" s="62"/>
      <c r="S88" s="62"/>
      <c r="T88" s="62"/>
      <c r="U88" s="62"/>
      <c r="V88" s="62"/>
      <c r="W88" s="62"/>
    </row>
    <row r="89" spans="1:23" ht="12.75">
      <c r="A89" s="66" t="s">
        <v>158</v>
      </c>
      <c r="B89" s="62"/>
      <c r="C89" s="62"/>
      <c r="D89" s="62"/>
      <c r="E89" s="62"/>
      <c r="F89" s="62"/>
      <c r="G89" s="62"/>
      <c r="H89" s="62"/>
      <c r="I89" s="62"/>
      <c r="J89" s="62"/>
      <c r="K89" s="62"/>
      <c r="L89" s="62"/>
      <c r="M89" s="62"/>
      <c r="N89" s="62"/>
      <c r="O89" s="62"/>
      <c r="P89" s="62"/>
      <c r="Q89" s="62"/>
      <c r="R89" s="62"/>
      <c r="S89" s="62"/>
      <c r="T89" s="62"/>
      <c r="U89" s="62"/>
      <c r="V89" s="62"/>
      <c r="W89" s="62"/>
    </row>
    <row r="90" spans="1:23" ht="12.75">
      <c r="A90" s="62"/>
      <c r="B90" s="62"/>
      <c r="C90" s="62"/>
      <c r="D90" s="62"/>
      <c r="E90" s="62"/>
      <c r="F90" s="62"/>
      <c r="G90" s="62"/>
      <c r="H90" s="62"/>
      <c r="I90" s="62"/>
      <c r="J90" s="62"/>
      <c r="K90" s="62"/>
      <c r="L90" s="62"/>
      <c r="M90" s="62"/>
      <c r="N90" s="62"/>
      <c r="O90" s="62"/>
      <c r="P90" s="62"/>
      <c r="Q90" s="62"/>
      <c r="R90" s="62"/>
      <c r="S90" s="62"/>
      <c r="T90" s="62"/>
      <c r="U90" s="62"/>
      <c r="V90" s="62"/>
      <c r="W90" s="62"/>
    </row>
    <row r="91" spans="1:23" ht="12.75">
      <c r="A91" s="68" t="s">
        <v>270</v>
      </c>
      <c r="B91" s="62"/>
      <c r="C91" s="62"/>
      <c r="D91" s="62"/>
      <c r="E91" s="62"/>
      <c r="F91" s="62"/>
      <c r="G91" s="62"/>
      <c r="H91" s="62"/>
      <c r="I91" s="62"/>
      <c r="J91" s="62"/>
      <c r="K91" s="62"/>
      <c r="L91" s="62"/>
      <c r="M91" s="62"/>
      <c r="N91" s="62"/>
      <c r="O91" s="62"/>
      <c r="P91" s="62"/>
      <c r="Q91" s="62"/>
      <c r="R91" s="62"/>
      <c r="S91" s="62"/>
      <c r="T91" s="62"/>
      <c r="U91" s="62"/>
      <c r="V91" s="62"/>
      <c r="W91" s="62"/>
    </row>
    <row r="92" spans="1:23" ht="39" customHeight="1">
      <c r="A92" s="160" t="s">
        <v>191</v>
      </c>
      <c r="B92" s="160"/>
      <c r="C92" s="160"/>
      <c r="D92" s="160"/>
      <c r="E92" s="160"/>
      <c r="F92" s="160"/>
      <c r="G92" s="160"/>
      <c r="H92" s="160"/>
      <c r="I92" s="160"/>
      <c r="J92" s="160"/>
      <c r="K92" s="160"/>
      <c r="L92" s="160"/>
      <c r="M92" s="160"/>
      <c r="N92" s="160"/>
      <c r="O92" s="160"/>
      <c r="P92" s="160"/>
      <c r="Q92" s="160"/>
      <c r="R92" s="160"/>
      <c r="S92" s="160"/>
      <c r="T92" s="160"/>
      <c r="U92" s="160"/>
      <c r="V92" s="160"/>
      <c r="W92" s="160"/>
    </row>
    <row r="93" spans="1:23" ht="26.25" customHeight="1">
      <c r="A93" s="160" t="s">
        <v>142</v>
      </c>
      <c r="B93" s="160"/>
      <c r="C93" s="160"/>
      <c r="D93" s="160"/>
      <c r="E93" s="160"/>
      <c r="F93" s="160"/>
      <c r="G93" s="160"/>
      <c r="H93" s="160"/>
      <c r="I93" s="160"/>
      <c r="J93" s="160"/>
      <c r="K93" s="160"/>
      <c r="L93" s="160"/>
      <c r="M93" s="160"/>
      <c r="N93" s="160"/>
      <c r="O93" s="160"/>
      <c r="P93" s="160"/>
      <c r="Q93" s="160"/>
      <c r="R93" s="160"/>
      <c r="S93" s="160"/>
      <c r="T93" s="160"/>
      <c r="U93" s="160"/>
      <c r="V93" s="160"/>
      <c r="W93" s="160"/>
    </row>
    <row r="94" spans="1:23" ht="12.75">
      <c r="A94" s="62"/>
      <c r="B94" s="62"/>
      <c r="C94" s="62"/>
      <c r="D94" s="62"/>
      <c r="E94" s="62"/>
      <c r="F94" s="62"/>
      <c r="G94" s="62"/>
      <c r="H94" s="62"/>
      <c r="I94" s="62"/>
      <c r="J94" s="62"/>
      <c r="K94" s="62"/>
      <c r="L94" s="62"/>
      <c r="M94" s="62"/>
      <c r="N94" s="62"/>
      <c r="O94" s="62"/>
      <c r="P94" s="62"/>
      <c r="Q94" s="62"/>
      <c r="R94" s="62"/>
      <c r="S94" s="62"/>
      <c r="T94" s="62"/>
      <c r="U94" s="62"/>
      <c r="V94" s="62"/>
      <c r="W94" s="62"/>
    </row>
  </sheetData>
  <sheetProtection password="C623" sheet="1" objects="1" scenarios="1"/>
  <mergeCells count="122">
    <mergeCell ref="S83:W83"/>
    <mergeCell ref="A83:B83"/>
    <mergeCell ref="C83:D83"/>
    <mergeCell ref="E83:M83"/>
    <mergeCell ref="N83:R83"/>
    <mergeCell ref="S81:W81"/>
    <mergeCell ref="A82:B82"/>
    <mergeCell ref="C82:D82"/>
    <mergeCell ref="E82:M82"/>
    <mergeCell ref="N82:R82"/>
    <mergeCell ref="S82:W82"/>
    <mergeCell ref="A81:B81"/>
    <mergeCell ref="C81:D81"/>
    <mergeCell ref="E81:M81"/>
    <mergeCell ref="N81:R81"/>
    <mergeCell ref="N80:R80"/>
    <mergeCell ref="S80:W80"/>
    <mergeCell ref="A79:B79"/>
    <mergeCell ref="C79:D79"/>
    <mergeCell ref="E79:M79"/>
    <mergeCell ref="N79:R79"/>
    <mergeCell ref="S79:W79"/>
    <mergeCell ref="A80:B80"/>
    <mergeCell ref="C80:D80"/>
    <mergeCell ref="E80:M80"/>
    <mergeCell ref="S77:W77"/>
    <mergeCell ref="A78:B78"/>
    <mergeCell ref="C78:D78"/>
    <mergeCell ref="E78:M78"/>
    <mergeCell ref="N78:R78"/>
    <mergeCell ref="S78:W78"/>
    <mergeCell ref="A74:B74"/>
    <mergeCell ref="E74:M74"/>
    <mergeCell ref="N74:R74"/>
    <mergeCell ref="A77:B77"/>
    <mergeCell ref="C77:D77"/>
    <mergeCell ref="E77:M77"/>
    <mergeCell ref="N77:R77"/>
    <mergeCell ref="A76:B76"/>
    <mergeCell ref="C76:D76"/>
    <mergeCell ref="E76:M76"/>
    <mergeCell ref="N76:R76"/>
    <mergeCell ref="S76:W76"/>
    <mergeCell ref="A75:B75"/>
    <mergeCell ref="C75:D75"/>
    <mergeCell ref="E75:M75"/>
    <mergeCell ref="N75:R75"/>
    <mergeCell ref="S75:W75"/>
    <mergeCell ref="F60:W60"/>
    <mergeCell ref="F61:W61"/>
    <mergeCell ref="F63:W63"/>
    <mergeCell ref="F62:W62"/>
    <mergeCell ref="F56:W56"/>
    <mergeCell ref="A59:E59"/>
    <mergeCell ref="A53:E53"/>
    <mergeCell ref="A54:E54"/>
    <mergeCell ref="A27:W27"/>
    <mergeCell ref="A28:W28"/>
    <mergeCell ref="B36:W36"/>
    <mergeCell ref="B39:W39"/>
    <mergeCell ref="B38:W38"/>
    <mergeCell ref="B35:W35"/>
    <mergeCell ref="B37:W37"/>
    <mergeCell ref="B34:W34"/>
    <mergeCell ref="A29:W29"/>
    <mergeCell ref="A30:W30"/>
    <mergeCell ref="B12:W12"/>
    <mergeCell ref="B13:W13"/>
    <mergeCell ref="A32:W32"/>
    <mergeCell ref="B33:W33"/>
    <mergeCell ref="A26:W26"/>
    <mergeCell ref="B22:V22"/>
    <mergeCell ref="A25:W25"/>
    <mergeCell ref="B23:W23"/>
    <mergeCell ref="B18:W18"/>
    <mergeCell ref="A21:V21"/>
    <mergeCell ref="B17:W17"/>
    <mergeCell ref="B15:W15"/>
    <mergeCell ref="B14:W14"/>
    <mergeCell ref="A2:W2"/>
    <mergeCell ref="A3:W3"/>
    <mergeCell ref="A4:W4"/>
    <mergeCell ref="B9:W9"/>
    <mergeCell ref="A6:W6"/>
    <mergeCell ref="B10:W10"/>
    <mergeCell ref="B11:W11"/>
    <mergeCell ref="A52:E52"/>
    <mergeCell ref="A93:W93"/>
    <mergeCell ref="S84:W84"/>
    <mergeCell ref="E84:R84"/>
    <mergeCell ref="F59:W59"/>
    <mergeCell ref="A55:E55"/>
    <mergeCell ref="A56:E56"/>
    <mergeCell ref="F53:W53"/>
    <mergeCell ref="F54:W54"/>
    <mergeCell ref="F55:W55"/>
    <mergeCell ref="F47:W47"/>
    <mergeCell ref="F48:W48"/>
    <mergeCell ref="F49:W49"/>
    <mergeCell ref="A47:E47"/>
    <mergeCell ref="A48:E48"/>
    <mergeCell ref="A49:E49"/>
    <mergeCell ref="A92:W92"/>
    <mergeCell ref="A60:E61"/>
    <mergeCell ref="A62:E63"/>
    <mergeCell ref="A64:E65"/>
    <mergeCell ref="A66:E67"/>
    <mergeCell ref="F67:W67"/>
    <mergeCell ref="S73:W73"/>
    <mergeCell ref="A70:W70"/>
    <mergeCell ref="F64:W64"/>
    <mergeCell ref="F65:W65"/>
    <mergeCell ref="B40:W40"/>
    <mergeCell ref="N73:R73"/>
    <mergeCell ref="C74:D74"/>
    <mergeCell ref="S74:W74"/>
    <mergeCell ref="F66:W66"/>
    <mergeCell ref="A45:E45"/>
    <mergeCell ref="F45:W45"/>
    <mergeCell ref="F52:W52"/>
    <mergeCell ref="A46:E46"/>
    <mergeCell ref="F46:W46"/>
  </mergeCells>
  <conditionalFormatting sqref="C79:D83 C74:D75 N74:R83">
    <cfRule type="cellIs" priority="1" dxfId="0" operator="equal" stopIfTrue="1">
      <formula>$V$1</formula>
    </cfRule>
  </conditionalFormatting>
  <printOptions/>
  <pageMargins left="0.75" right="0.84" top="0.96" bottom="1.05" header="0.4921259845" footer="0.4921259845"/>
  <pageSetup orientation="portrait" paperSize="9" r:id="rId2"/>
  <headerFooter alignWithMargins="0">
    <oddHeader>&amp;Rstrana č. &amp;P/3</oddHeader>
  </headerFooter>
  <drawing r:id="rId1"/>
</worksheet>
</file>

<file path=xl/worksheets/sheet4.xml><?xml version="1.0" encoding="utf-8"?>
<worksheet xmlns="http://schemas.openxmlformats.org/spreadsheetml/2006/main" xmlns:r="http://schemas.openxmlformats.org/officeDocument/2006/relationships">
  <sheetPr codeName="Sheet4"/>
  <dimension ref="A1:AG58"/>
  <sheetViews>
    <sheetView zoomScalePageLayoutView="0" workbookViewId="0" topLeftCell="A1">
      <selection activeCell="E22" sqref="E22:R22"/>
    </sheetView>
  </sheetViews>
  <sheetFormatPr defaultColWidth="9.00390625" defaultRowHeight="12.75"/>
  <cols>
    <col min="1" max="1" width="3.625" style="75" customWidth="1"/>
    <col min="2" max="23" width="3.75390625" style="75" customWidth="1"/>
    <col min="24" max="16384" width="9.125" style="75" customWidth="1"/>
  </cols>
  <sheetData>
    <row r="1" spans="1:23" ht="12.75">
      <c r="A1" s="74"/>
      <c r="B1" s="74"/>
      <c r="C1" s="74"/>
      <c r="D1" s="74"/>
      <c r="E1" s="74"/>
      <c r="F1" s="74"/>
      <c r="G1" s="74"/>
      <c r="H1" s="74"/>
      <c r="I1" s="74"/>
      <c r="J1" s="74"/>
      <c r="K1" s="74"/>
      <c r="L1" s="74"/>
      <c r="M1" s="74"/>
      <c r="N1" s="74"/>
      <c r="O1" s="74"/>
      <c r="P1" s="74"/>
      <c r="Q1" s="74"/>
      <c r="R1" s="74"/>
      <c r="S1" s="74"/>
      <c r="T1" s="74"/>
      <c r="U1" s="74"/>
      <c r="V1" s="74"/>
      <c r="W1" s="74"/>
    </row>
    <row r="2" spans="1:23" ht="15.75">
      <c r="A2" s="193" t="s">
        <v>163</v>
      </c>
      <c r="B2" s="193"/>
      <c r="C2" s="193"/>
      <c r="D2" s="193"/>
      <c r="E2" s="193"/>
      <c r="F2" s="193"/>
      <c r="G2" s="193"/>
      <c r="H2" s="193"/>
      <c r="I2" s="193"/>
      <c r="J2" s="193"/>
      <c r="K2" s="193"/>
      <c r="L2" s="193"/>
      <c r="M2" s="193"/>
      <c r="N2" s="193"/>
      <c r="O2" s="193"/>
      <c r="P2" s="193"/>
      <c r="Q2" s="193"/>
      <c r="R2" s="193"/>
      <c r="S2" s="193"/>
      <c r="T2" s="193"/>
      <c r="U2" s="193"/>
      <c r="V2" s="193"/>
      <c r="W2" s="193"/>
    </row>
    <row r="3" spans="1:23" ht="12.75">
      <c r="A3" s="194" t="s">
        <v>151</v>
      </c>
      <c r="B3" s="194"/>
      <c r="C3" s="194"/>
      <c r="D3" s="194"/>
      <c r="E3" s="194"/>
      <c r="F3" s="194"/>
      <c r="G3" s="194"/>
      <c r="H3" s="194"/>
      <c r="I3" s="194"/>
      <c r="J3" s="194"/>
      <c r="K3" s="194"/>
      <c r="L3" s="194"/>
      <c r="M3" s="194"/>
      <c r="N3" s="194"/>
      <c r="O3" s="194"/>
      <c r="P3" s="194"/>
      <c r="Q3" s="194"/>
      <c r="R3" s="194"/>
      <c r="S3" s="194"/>
      <c r="T3" s="194"/>
      <c r="U3" s="194"/>
      <c r="V3" s="194"/>
      <c r="W3" s="194"/>
    </row>
    <row r="4" spans="1:23" ht="18">
      <c r="A4" s="195" t="str">
        <f>'poistná zmluva'!A3:W3</f>
        <v>číslo: 11- 410225</v>
      </c>
      <c r="B4" s="195"/>
      <c r="C4" s="195"/>
      <c r="D4" s="195"/>
      <c r="E4" s="195"/>
      <c r="F4" s="195"/>
      <c r="G4" s="195"/>
      <c r="H4" s="195"/>
      <c r="I4" s="195"/>
      <c r="J4" s="195"/>
      <c r="K4" s="195"/>
      <c r="L4" s="195"/>
      <c r="M4" s="195"/>
      <c r="N4" s="195"/>
      <c r="O4" s="195"/>
      <c r="P4" s="195"/>
      <c r="Q4" s="195"/>
      <c r="R4" s="195"/>
      <c r="S4" s="195"/>
      <c r="T4" s="195"/>
      <c r="U4" s="195"/>
      <c r="V4" s="195"/>
      <c r="W4" s="195"/>
    </row>
    <row r="5" spans="1:23" ht="13.5" thickBot="1">
      <c r="A5" s="74"/>
      <c r="B5" s="74"/>
      <c r="C5" s="74"/>
      <c r="D5" s="74"/>
      <c r="E5" s="74"/>
      <c r="F5" s="74"/>
      <c r="G5" s="74"/>
      <c r="H5" s="74"/>
      <c r="I5" s="74"/>
      <c r="J5" s="74"/>
      <c r="K5" s="74"/>
      <c r="L5" s="74"/>
      <c r="M5" s="74"/>
      <c r="N5" s="74"/>
      <c r="O5" s="74"/>
      <c r="P5" s="74"/>
      <c r="Q5" s="74"/>
      <c r="R5" s="74"/>
      <c r="S5" s="74"/>
      <c r="T5" s="74"/>
      <c r="U5" s="74"/>
      <c r="V5" s="74"/>
      <c r="W5" s="74"/>
    </row>
    <row r="6" spans="1:23" ht="21" thickBot="1">
      <c r="A6" s="200" t="s">
        <v>332</v>
      </c>
      <c r="B6" s="200"/>
      <c r="C6" s="200"/>
      <c r="D6" s="200"/>
      <c r="E6" s="200"/>
      <c r="F6" s="200"/>
      <c r="G6" s="200"/>
      <c r="H6" s="200"/>
      <c r="I6" s="200"/>
      <c r="J6" s="200"/>
      <c r="K6" s="200"/>
      <c r="L6" s="200"/>
      <c r="M6" s="200"/>
      <c r="N6" s="200"/>
      <c r="O6" s="200"/>
      <c r="P6" s="200"/>
      <c r="Q6" s="200"/>
      <c r="R6" s="200"/>
      <c r="S6" s="200"/>
      <c r="T6" s="200"/>
      <c r="U6" s="200"/>
      <c r="V6" s="200"/>
      <c r="W6" s="200"/>
    </row>
    <row r="7" spans="1:23" ht="12.75">
      <c r="A7" s="74"/>
      <c r="B7" s="74"/>
      <c r="C7" s="74"/>
      <c r="D7" s="74"/>
      <c r="E7" s="74"/>
      <c r="F7" s="74"/>
      <c r="G7" s="74"/>
      <c r="H7" s="74"/>
      <c r="I7" s="74"/>
      <c r="J7" s="74"/>
      <c r="K7" s="74"/>
      <c r="L7" s="74"/>
      <c r="M7" s="74"/>
      <c r="N7" s="74"/>
      <c r="O7" s="74"/>
      <c r="P7" s="74"/>
      <c r="Q7" s="74"/>
      <c r="R7" s="74"/>
      <c r="S7" s="74"/>
      <c r="T7" s="74"/>
      <c r="U7" s="74"/>
      <c r="V7" s="74"/>
      <c r="W7" s="74"/>
    </row>
    <row r="8" spans="1:23" ht="12.75">
      <c r="A8" s="76" t="s">
        <v>268</v>
      </c>
      <c r="B8" s="74"/>
      <c r="C8" s="74"/>
      <c r="D8" s="74"/>
      <c r="E8" s="74"/>
      <c r="F8" s="74"/>
      <c r="G8" s="74"/>
      <c r="H8" s="74"/>
      <c r="I8" s="74"/>
      <c r="J8" s="74"/>
      <c r="K8" s="74"/>
      <c r="L8" s="74"/>
      <c r="M8" s="74"/>
      <c r="N8" s="74"/>
      <c r="O8" s="74"/>
      <c r="P8" s="74"/>
      <c r="Q8" s="74"/>
      <c r="R8" s="74"/>
      <c r="S8" s="74"/>
      <c r="T8" s="74"/>
      <c r="U8" s="74"/>
      <c r="V8" s="74"/>
      <c r="W8" s="74"/>
    </row>
    <row r="9" spans="1:23" ht="25.5" customHeight="1">
      <c r="A9" s="77" t="s">
        <v>152</v>
      </c>
      <c r="B9" s="196" t="str">
        <f>"Súbor strojov, prístrojov a elektronických zariadení, vedených v účtovnej evidencii poisteného, na novú cenu, na prvé riziko, na poistnú sumu "&amp;TEXT(N21,"# ##0,00")&amp;" EUR."</f>
        <v>Súbor strojov, prístrojov a elektronických zariadení, vedených v účtovnej evidencii poisteného, na novú cenu, na prvé riziko, na poistnú sumu 1 000,00 EUR.</v>
      </c>
      <c r="C9" s="196"/>
      <c r="D9" s="196"/>
      <c r="E9" s="196"/>
      <c r="F9" s="196"/>
      <c r="G9" s="196"/>
      <c r="H9" s="196"/>
      <c r="I9" s="196"/>
      <c r="J9" s="196"/>
      <c r="K9" s="196"/>
      <c r="L9" s="196"/>
      <c r="M9" s="196"/>
      <c r="N9" s="196"/>
      <c r="O9" s="196"/>
      <c r="P9" s="196"/>
      <c r="Q9" s="196"/>
      <c r="R9" s="196"/>
      <c r="S9" s="196"/>
      <c r="T9" s="196"/>
      <c r="U9" s="196"/>
      <c r="V9" s="196"/>
      <c r="W9" s="196"/>
    </row>
    <row r="10" spans="1:23" ht="12.75">
      <c r="A10" s="74"/>
      <c r="B10" s="74"/>
      <c r="C10" s="74"/>
      <c r="D10" s="74"/>
      <c r="E10" s="74"/>
      <c r="F10" s="74"/>
      <c r="G10" s="74"/>
      <c r="H10" s="74"/>
      <c r="I10" s="74"/>
      <c r="J10" s="74"/>
      <c r="K10" s="74"/>
      <c r="L10" s="74"/>
      <c r="M10" s="74"/>
      <c r="N10" s="74"/>
      <c r="O10" s="74"/>
      <c r="P10" s="74"/>
      <c r="Q10" s="74"/>
      <c r="R10" s="74"/>
      <c r="S10" s="74"/>
      <c r="T10" s="74"/>
      <c r="U10" s="74"/>
      <c r="V10" s="74"/>
      <c r="W10" s="74"/>
    </row>
    <row r="11" spans="1:33" ht="12.75">
      <c r="A11" s="78" t="s">
        <v>312</v>
      </c>
      <c r="B11" s="74"/>
      <c r="C11" s="74"/>
      <c r="D11" s="74"/>
      <c r="E11" s="74"/>
      <c r="F11" s="74"/>
      <c r="G11" s="74"/>
      <c r="H11" s="74"/>
      <c r="I11" s="74"/>
      <c r="J11" s="74"/>
      <c r="K11" s="74"/>
      <c r="L11" s="74"/>
      <c r="M11" s="74"/>
      <c r="N11" s="74"/>
      <c r="O11" s="74"/>
      <c r="P11" s="74"/>
      <c r="Q11" s="74"/>
      <c r="R11" s="74"/>
      <c r="S11" s="74"/>
      <c r="T11" s="74"/>
      <c r="U11" s="74"/>
      <c r="V11" s="74"/>
      <c r="W11" s="74"/>
      <c r="Y11" s="79"/>
      <c r="Z11" s="79"/>
      <c r="AA11" s="79"/>
      <c r="AB11" s="79"/>
      <c r="AC11" s="79"/>
      <c r="AD11" s="79"/>
      <c r="AE11" s="79"/>
      <c r="AF11" s="79"/>
      <c r="AG11" s="79"/>
    </row>
    <row r="12" spans="1:33" ht="12.75" customHeight="1">
      <c r="A12" s="199" t="s">
        <v>308</v>
      </c>
      <c r="B12" s="199"/>
      <c r="C12" s="199"/>
      <c r="D12" s="199"/>
      <c r="E12" s="199"/>
      <c r="F12" s="199"/>
      <c r="G12" s="199"/>
      <c r="H12" s="199"/>
      <c r="I12" s="199"/>
      <c r="J12" s="199"/>
      <c r="K12" s="199"/>
      <c r="L12" s="199"/>
      <c r="M12" s="199"/>
      <c r="N12" s="199"/>
      <c r="O12" s="199"/>
      <c r="P12" s="199"/>
      <c r="Q12" s="199"/>
      <c r="R12" s="199"/>
      <c r="S12" s="199"/>
      <c r="T12" s="199"/>
      <c r="U12" s="199"/>
      <c r="V12" s="199"/>
      <c r="W12" s="74"/>
      <c r="Y12" s="79"/>
      <c r="Z12" s="79"/>
      <c r="AA12" s="79"/>
      <c r="AB12" s="79"/>
      <c r="AC12" s="79"/>
      <c r="AD12" s="79"/>
      <c r="AE12" s="79"/>
      <c r="AF12" s="79"/>
      <c r="AG12" s="79"/>
    </row>
    <row r="13" spans="1:33" ht="12.75">
      <c r="A13" s="80" t="s">
        <v>309</v>
      </c>
      <c r="B13" s="196" t="s">
        <v>316</v>
      </c>
      <c r="C13" s="196"/>
      <c r="D13" s="196"/>
      <c r="E13" s="196"/>
      <c r="F13" s="196"/>
      <c r="G13" s="196"/>
      <c r="H13" s="196"/>
      <c r="I13" s="196"/>
      <c r="J13" s="196"/>
      <c r="K13" s="196"/>
      <c r="L13" s="196"/>
      <c r="M13" s="196"/>
      <c r="N13" s="196"/>
      <c r="O13" s="196"/>
      <c r="P13" s="196"/>
      <c r="Q13" s="196"/>
      <c r="R13" s="196"/>
      <c r="S13" s="196"/>
      <c r="T13" s="196"/>
      <c r="U13" s="196"/>
      <c r="V13" s="196"/>
      <c r="W13" s="74"/>
      <c r="Y13" s="81"/>
      <c r="Z13" s="82"/>
      <c r="AA13" s="81"/>
      <c r="AB13" s="81"/>
      <c r="AC13" s="81"/>
      <c r="AD13" s="81"/>
      <c r="AE13" s="81"/>
      <c r="AF13" s="81"/>
      <c r="AG13" s="81"/>
    </row>
    <row r="14" spans="1:33" ht="24.75" customHeight="1">
      <c r="A14" s="80" t="s">
        <v>309</v>
      </c>
      <c r="B14" s="196" t="s">
        <v>321</v>
      </c>
      <c r="C14" s="196"/>
      <c r="D14" s="196"/>
      <c r="E14" s="196"/>
      <c r="F14" s="196"/>
      <c r="G14" s="196"/>
      <c r="H14" s="196"/>
      <c r="I14" s="196"/>
      <c r="J14" s="196"/>
      <c r="K14" s="196"/>
      <c r="L14" s="196"/>
      <c r="M14" s="196"/>
      <c r="N14" s="196"/>
      <c r="O14" s="196"/>
      <c r="P14" s="196"/>
      <c r="Q14" s="196"/>
      <c r="R14" s="196"/>
      <c r="S14" s="196"/>
      <c r="T14" s="196"/>
      <c r="U14" s="196"/>
      <c r="V14" s="196"/>
      <c r="W14" s="196"/>
      <c r="Z14" s="81"/>
      <c r="AA14" s="81"/>
      <c r="AB14" s="81"/>
      <c r="AC14" s="81"/>
      <c r="AD14" s="81"/>
      <c r="AE14" s="81"/>
      <c r="AF14" s="81"/>
      <c r="AG14" s="81"/>
    </row>
    <row r="15" spans="1:33" ht="12.75">
      <c r="A15" s="74"/>
      <c r="B15" s="74"/>
      <c r="C15" s="74"/>
      <c r="D15" s="74"/>
      <c r="E15" s="74"/>
      <c r="F15" s="74"/>
      <c r="G15" s="74"/>
      <c r="H15" s="74"/>
      <c r="I15" s="74"/>
      <c r="J15" s="74"/>
      <c r="K15" s="74"/>
      <c r="L15" s="74"/>
      <c r="M15" s="74"/>
      <c r="N15" s="74"/>
      <c r="O15" s="74"/>
      <c r="P15" s="74"/>
      <c r="Q15" s="74"/>
      <c r="R15" s="74"/>
      <c r="S15" s="74"/>
      <c r="T15" s="74"/>
      <c r="U15" s="74"/>
      <c r="V15" s="74"/>
      <c r="W15" s="74"/>
      <c r="Y15" s="81"/>
      <c r="Z15" s="81"/>
      <c r="AA15" s="81"/>
      <c r="AB15" s="81"/>
      <c r="AC15" s="81"/>
      <c r="AD15" s="81"/>
      <c r="AE15" s="81"/>
      <c r="AF15" s="81"/>
      <c r="AG15" s="81"/>
    </row>
    <row r="16" spans="1:33" ht="12.75">
      <c r="A16" s="78" t="s">
        <v>311</v>
      </c>
      <c r="B16" s="74"/>
      <c r="C16" s="74"/>
      <c r="D16" s="74"/>
      <c r="E16" s="74"/>
      <c r="F16" s="74"/>
      <c r="G16" s="74"/>
      <c r="H16" s="74"/>
      <c r="I16" s="74"/>
      <c r="J16" s="74"/>
      <c r="K16" s="74"/>
      <c r="L16" s="74"/>
      <c r="M16" s="74"/>
      <c r="N16" s="74"/>
      <c r="O16" s="74"/>
      <c r="P16" s="74"/>
      <c r="Q16" s="74"/>
      <c r="R16" s="74"/>
      <c r="S16" s="74"/>
      <c r="T16" s="74"/>
      <c r="U16" s="74"/>
      <c r="V16" s="74"/>
      <c r="W16" s="74"/>
      <c r="Y16" s="81"/>
      <c r="Z16" s="81"/>
      <c r="AA16" s="81"/>
      <c r="AB16" s="81"/>
      <c r="AC16" s="81"/>
      <c r="AD16" s="81"/>
      <c r="AE16" s="81"/>
      <c r="AF16" s="81"/>
      <c r="AG16" s="81"/>
    </row>
    <row r="17" spans="1:33" ht="25.5" customHeight="1">
      <c r="A17" s="196" t="s">
        <v>330</v>
      </c>
      <c r="B17" s="196"/>
      <c r="C17" s="196"/>
      <c r="D17" s="196"/>
      <c r="E17" s="196"/>
      <c r="F17" s="196"/>
      <c r="G17" s="196"/>
      <c r="H17" s="196"/>
      <c r="I17" s="196"/>
      <c r="J17" s="196"/>
      <c r="K17" s="196"/>
      <c r="L17" s="196"/>
      <c r="M17" s="196"/>
      <c r="N17" s="196"/>
      <c r="O17" s="196"/>
      <c r="P17" s="196"/>
      <c r="Q17" s="196"/>
      <c r="R17" s="196"/>
      <c r="S17" s="196"/>
      <c r="T17" s="196"/>
      <c r="U17" s="196"/>
      <c r="V17" s="196"/>
      <c r="W17" s="196"/>
      <c r="Y17" s="81"/>
      <c r="AA17" s="81"/>
      <c r="AB17" s="81"/>
      <c r="AC17" s="81"/>
      <c r="AD17" s="81"/>
      <c r="AE17" s="81"/>
      <c r="AF17" s="81"/>
      <c r="AG17" s="81"/>
    </row>
    <row r="18" spans="1:33" ht="12.75">
      <c r="A18" s="74"/>
      <c r="B18" s="74"/>
      <c r="C18" s="74"/>
      <c r="D18" s="74"/>
      <c r="E18" s="74"/>
      <c r="F18" s="74"/>
      <c r="G18" s="74"/>
      <c r="H18" s="74"/>
      <c r="I18" s="74"/>
      <c r="J18" s="74"/>
      <c r="K18" s="74"/>
      <c r="L18" s="74"/>
      <c r="M18" s="74"/>
      <c r="N18" s="74"/>
      <c r="O18" s="74"/>
      <c r="P18" s="74"/>
      <c r="Q18" s="74"/>
      <c r="R18" s="74"/>
      <c r="S18" s="74"/>
      <c r="T18" s="74"/>
      <c r="U18" s="74"/>
      <c r="V18" s="74"/>
      <c r="W18" s="74"/>
      <c r="AA18" s="81"/>
      <c r="AB18" s="81"/>
      <c r="AC18" s="81"/>
      <c r="AD18" s="81"/>
      <c r="AE18" s="81"/>
      <c r="AF18" s="81"/>
      <c r="AG18" s="81"/>
    </row>
    <row r="19" spans="1:33" ht="12.75">
      <c r="A19" s="76" t="s">
        <v>313</v>
      </c>
      <c r="B19" s="74"/>
      <c r="C19" s="74"/>
      <c r="D19" s="74"/>
      <c r="E19" s="74"/>
      <c r="F19" s="74"/>
      <c r="G19" s="74"/>
      <c r="H19" s="74"/>
      <c r="I19" s="74"/>
      <c r="J19" s="74"/>
      <c r="K19" s="74"/>
      <c r="L19" s="74"/>
      <c r="M19" s="74"/>
      <c r="N19" s="74"/>
      <c r="O19" s="74"/>
      <c r="P19" s="74"/>
      <c r="Q19" s="74"/>
      <c r="R19" s="74"/>
      <c r="S19" s="74"/>
      <c r="T19" s="74"/>
      <c r="U19" s="74"/>
      <c r="V19" s="74"/>
      <c r="W19" s="74"/>
      <c r="AA19" s="81"/>
      <c r="AB19" s="81"/>
      <c r="AC19" s="81"/>
      <c r="AD19" s="81"/>
      <c r="AE19" s="81"/>
      <c r="AF19" s="81"/>
      <c r="AG19" s="81"/>
    </row>
    <row r="20" spans="1:33" ht="15">
      <c r="A20" s="86"/>
      <c r="B20" s="74"/>
      <c r="C20" s="74"/>
      <c r="D20" s="74"/>
      <c r="E20" s="74"/>
      <c r="F20" s="74"/>
      <c r="G20" s="74"/>
      <c r="H20" s="74"/>
      <c r="I20" s="74"/>
      <c r="J20" s="74"/>
      <c r="K20" s="74"/>
      <c r="L20" s="74"/>
      <c r="M20" s="74"/>
      <c r="N20" s="202" t="s">
        <v>160</v>
      </c>
      <c r="O20" s="202"/>
      <c r="P20" s="202"/>
      <c r="Q20" s="202"/>
      <c r="R20" s="202"/>
      <c r="S20" s="202" t="s">
        <v>58</v>
      </c>
      <c r="T20" s="202"/>
      <c r="U20" s="202"/>
      <c r="V20" s="202"/>
      <c r="W20" s="202"/>
      <c r="AA20" s="81"/>
      <c r="AB20" s="81"/>
      <c r="AC20" s="81"/>
      <c r="AD20" s="81"/>
      <c r="AE20" s="81"/>
      <c r="AF20" s="81"/>
      <c r="AG20" s="81"/>
    </row>
    <row r="21" spans="1:33" ht="14.25" customHeight="1">
      <c r="A21" s="203" t="s">
        <v>152</v>
      </c>
      <c r="B21" s="203"/>
      <c r="C21" s="204">
        <v>3.9</v>
      </c>
      <c r="D21" s="204"/>
      <c r="E21" s="203" t="s">
        <v>164</v>
      </c>
      <c r="F21" s="203"/>
      <c r="G21" s="203"/>
      <c r="H21" s="203"/>
      <c r="I21" s="203"/>
      <c r="J21" s="203"/>
      <c r="K21" s="203"/>
      <c r="L21" s="203"/>
      <c r="M21" s="203"/>
      <c r="N21" s="190">
        <v>1000</v>
      </c>
      <c r="O21" s="190"/>
      <c r="P21" s="190"/>
      <c r="Q21" s="190"/>
      <c r="R21" s="190"/>
      <c r="S21" s="201">
        <f>ROUND(N21*C21/4000,2)*4</f>
        <v>3.92</v>
      </c>
      <c r="T21" s="201"/>
      <c r="U21" s="201"/>
      <c r="V21" s="201"/>
      <c r="W21" s="201"/>
      <c r="AA21" s="81"/>
      <c r="AB21" s="81"/>
      <c r="AC21" s="81"/>
      <c r="AD21" s="81"/>
      <c r="AE21" s="81"/>
      <c r="AF21" s="81"/>
      <c r="AG21" s="81"/>
    </row>
    <row r="22" spans="1:23" ht="14.25" customHeight="1">
      <c r="A22" s="87"/>
      <c r="B22" s="88"/>
      <c r="C22" s="88"/>
      <c r="D22" s="88"/>
      <c r="E22" s="198" t="s">
        <v>262</v>
      </c>
      <c r="F22" s="198"/>
      <c r="G22" s="198"/>
      <c r="H22" s="198"/>
      <c r="I22" s="198"/>
      <c r="J22" s="198"/>
      <c r="K22" s="198"/>
      <c r="L22" s="198"/>
      <c r="M22" s="198"/>
      <c r="N22" s="198"/>
      <c r="O22" s="198"/>
      <c r="P22" s="198"/>
      <c r="Q22" s="198"/>
      <c r="R22" s="198"/>
      <c r="S22" s="197">
        <f>S21</f>
        <v>3.92</v>
      </c>
      <c r="T22" s="197"/>
      <c r="U22" s="197"/>
      <c r="V22" s="197"/>
      <c r="W22" s="197"/>
    </row>
    <row r="23" spans="1:23" ht="12.75">
      <c r="A23" s="74"/>
      <c r="B23" s="74"/>
      <c r="C23" s="74"/>
      <c r="D23" s="74"/>
      <c r="E23" s="74"/>
      <c r="F23" s="74"/>
      <c r="G23" s="74"/>
      <c r="H23" s="74"/>
      <c r="I23" s="74"/>
      <c r="J23" s="74"/>
      <c r="K23" s="74"/>
      <c r="L23" s="74"/>
      <c r="M23" s="74"/>
      <c r="N23" s="74"/>
      <c r="O23" s="74"/>
      <c r="P23" s="74"/>
      <c r="Q23" s="74"/>
      <c r="R23" s="74"/>
      <c r="S23" s="74"/>
      <c r="T23" s="74"/>
      <c r="U23" s="74"/>
      <c r="V23" s="74"/>
      <c r="W23" s="74"/>
    </row>
    <row r="24" spans="1:23" ht="12.75">
      <c r="A24" s="76" t="s">
        <v>269</v>
      </c>
      <c r="B24" s="74"/>
      <c r="C24" s="74"/>
      <c r="D24" s="74"/>
      <c r="E24" s="74"/>
      <c r="F24" s="74"/>
      <c r="G24" s="74"/>
      <c r="H24" s="74"/>
      <c r="I24" s="74"/>
      <c r="J24" s="74"/>
      <c r="K24" s="74"/>
      <c r="L24" s="74"/>
      <c r="M24" s="74"/>
      <c r="N24" s="74"/>
      <c r="O24" s="74"/>
      <c r="P24" s="74"/>
      <c r="Q24" s="74"/>
      <c r="R24" s="74"/>
      <c r="S24" s="74"/>
      <c r="T24" s="74"/>
      <c r="U24" s="74"/>
      <c r="V24" s="74"/>
      <c r="W24" s="74"/>
    </row>
    <row r="25" spans="1:23" ht="12.75">
      <c r="A25" s="89" t="s">
        <v>144</v>
      </c>
      <c r="B25" s="74"/>
      <c r="C25" s="74"/>
      <c r="D25" s="74"/>
      <c r="E25" s="74"/>
      <c r="F25" s="74"/>
      <c r="G25" s="74"/>
      <c r="H25" s="74"/>
      <c r="I25" s="74"/>
      <c r="J25" s="74"/>
      <c r="K25" s="74"/>
      <c r="L25" s="74"/>
      <c r="M25" s="74"/>
      <c r="N25" s="74"/>
      <c r="O25" s="74"/>
      <c r="P25" s="74"/>
      <c r="Q25" s="74"/>
      <c r="R25" s="74"/>
      <c r="S25" s="74"/>
      <c r="T25" s="74"/>
      <c r="U25" s="74"/>
      <c r="V25" s="74"/>
      <c r="W25" s="74"/>
    </row>
    <row r="26" spans="1:23" ht="12.75">
      <c r="A26" s="89" t="s">
        <v>158</v>
      </c>
      <c r="B26" s="74"/>
      <c r="C26" s="74"/>
      <c r="D26" s="74"/>
      <c r="E26" s="74"/>
      <c r="F26" s="74"/>
      <c r="G26" s="74"/>
      <c r="H26" s="74"/>
      <c r="I26" s="74"/>
      <c r="J26" s="74"/>
      <c r="K26" s="74"/>
      <c r="L26" s="74"/>
      <c r="M26" s="74"/>
      <c r="N26" s="74"/>
      <c r="O26" s="74"/>
      <c r="P26" s="74"/>
      <c r="Q26" s="74"/>
      <c r="R26" s="74"/>
      <c r="S26" s="74"/>
      <c r="T26" s="74"/>
      <c r="U26" s="74"/>
      <c r="V26" s="74"/>
      <c r="W26" s="74"/>
    </row>
    <row r="27" spans="1:23" ht="12.75">
      <c r="A27" s="74"/>
      <c r="B27" s="74"/>
      <c r="C27" s="74"/>
      <c r="D27" s="74"/>
      <c r="E27" s="74"/>
      <c r="F27" s="74"/>
      <c r="G27" s="74"/>
      <c r="H27" s="74"/>
      <c r="I27" s="74"/>
      <c r="J27" s="74"/>
      <c r="K27" s="74"/>
      <c r="L27" s="74"/>
      <c r="M27" s="74"/>
      <c r="N27" s="74"/>
      <c r="O27" s="74"/>
      <c r="P27" s="74"/>
      <c r="Q27" s="74"/>
      <c r="R27" s="74"/>
      <c r="S27" s="74"/>
      <c r="T27" s="74"/>
      <c r="U27" s="74"/>
      <c r="V27" s="74"/>
      <c r="W27" s="74"/>
    </row>
    <row r="28" spans="1:25" ht="12.75">
      <c r="A28" s="78" t="s">
        <v>270</v>
      </c>
      <c r="B28" s="74"/>
      <c r="C28" s="74"/>
      <c r="D28" s="74"/>
      <c r="E28" s="74"/>
      <c r="F28" s="74"/>
      <c r="G28" s="74"/>
      <c r="H28" s="74"/>
      <c r="I28" s="74"/>
      <c r="J28" s="74"/>
      <c r="K28" s="74"/>
      <c r="L28" s="74"/>
      <c r="M28" s="74"/>
      <c r="N28" s="74"/>
      <c r="O28" s="74"/>
      <c r="P28" s="74"/>
      <c r="Q28" s="74"/>
      <c r="R28" s="74"/>
      <c r="S28" s="74"/>
      <c r="T28" s="74"/>
      <c r="U28" s="74"/>
      <c r="V28" s="74"/>
      <c r="W28" s="74"/>
      <c r="Y28" s="90"/>
    </row>
    <row r="29" spans="1:25" ht="24.75" customHeight="1">
      <c r="A29" s="196" t="s">
        <v>333</v>
      </c>
      <c r="B29" s="196"/>
      <c r="C29" s="196"/>
      <c r="D29" s="196"/>
      <c r="E29" s="196"/>
      <c r="F29" s="196"/>
      <c r="G29" s="196"/>
      <c r="H29" s="196"/>
      <c r="I29" s="196"/>
      <c r="J29" s="196"/>
      <c r="K29" s="196"/>
      <c r="L29" s="196"/>
      <c r="M29" s="196"/>
      <c r="N29" s="196"/>
      <c r="O29" s="196"/>
      <c r="P29" s="196"/>
      <c r="Q29" s="196"/>
      <c r="R29" s="196"/>
      <c r="S29" s="196"/>
      <c r="T29" s="196"/>
      <c r="U29" s="196"/>
      <c r="V29" s="196"/>
      <c r="W29" s="196"/>
      <c r="Y29" s="90"/>
    </row>
    <row r="30" spans="1:25" ht="12.75">
      <c r="A30" s="196" t="s">
        <v>47</v>
      </c>
      <c r="B30" s="196"/>
      <c r="C30" s="196"/>
      <c r="D30" s="196"/>
      <c r="E30" s="196"/>
      <c r="F30" s="196"/>
      <c r="G30" s="196"/>
      <c r="H30" s="196"/>
      <c r="I30" s="196"/>
      <c r="J30" s="196"/>
      <c r="K30" s="196"/>
      <c r="L30" s="196"/>
      <c r="M30" s="196"/>
      <c r="N30" s="196"/>
      <c r="O30" s="196"/>
      <c r="P30" s="196"/>
      <c r="Q30" s="196"/>
      <c r="R30" s="196"/>
      <c r="S30" s="196"/>
      <c r="T30" s="196"/>
      <c r="U30" s="196"/>
      <c r="V30" s="196"/>
      <c r="W30" s="196"/>
      <c r="Y30" s="90"/>
    </row>
    <row r="31" spans="1:25" ht="26.25" customHeight="1">
      <c r="A31" s="91" t="s">
        <v>309</v>
      </c>
      <c r="B31" s="196" t="s">
        <v>271</v>
      </c>
      <c r="C31" s="196"/>
      <c r="D31" s="196"/>
      <c r="E31" s="196"/>
      <c r="F31" s="196"/>
      <c r="G31" s="196"/>
      <c r="H31" s="196"/>
      <c r="I31" s="196"/>
      <c r="J31" s="196"/>
      <c r="K31" s="196"/>
      <c r="L31" s="196"/>
      <c r="M31" s="196"/>
      <c r="N31" s="196"/>
      <c r="O31" s="196"/>
      <c r="P31" s="196"/>
      <c r="Q31" s="196"/>
      <c r="R31" s="196"/>
      <c r="S31" s="196"/>
      <c r="T31" s="196"/>
      <c r="U31" s="196"/>
      <c r="V31" s="196"/>
      <c r="W31" s="196"/>
      <c r="Y31" s="90"/>
    </row>
    <row r="32" spans="1:25" ht="12.75">
      <c r="A32" s="91" t="s">
        <v>309</v>
      </c>
      <c r="B32" s="207" t="s">
        <v>334</v>
      </c>
      <c r="C32" s="207"/>
      <c r="D32" s="207"/>
      <c r="E32" s="207"/>
      <c r="F32" s="207"/>
      <c r="G32" s="207"/>
      <c r="H32" s="207"/>
      <c r="I32" s="207"/>
      <c r="J32" s="207"/>
      <c r="K32" s="207"/>
      <c r="L32" s="207"/>
      <c r="M32" s="207"/>
      <c r="N32" s="207"/>
      <c r="O32" s="207"/>
      <c r="P32" s="207"/>
      <c r="Q32" s="207"/>
      <c r="R32" s="207"/>
      <c r="S32" s="207"/>
      <c r="T32" s="207"/>
      <c r="U32" s="207"/>
      <c r="V32" s="207"/>
      <c r="W32" s="207"/>
      <c r="Y32" s="90"/>
    </row>
    <row r="33" spans="1:25" ht="12.75">
      <c r="A33" s="91" t="s">
        <v>309</v>
      </c>
      <c r="B33" s="207" t="s">
        <v>272</v>
      </c>
      <c r="C33" s="207"/>
      <c r="D33" s="207"/>
      <c r="E33" s="207"/>
      <c r="F33" s="207"/>
      <c r="G33" s="207"/>
      <c r="H33" s="207"/>
      <c r="I33" s="207"/>
      <c r="J33" s="207"/>
      <c r="K33" s="207"/>
      <c r="L33" s="207"/>
      <c r="M33" s="207"/>
      <c r="N33" s="207"/>
      <c r="O33" s="207"/>
      <c r="P33" s="207"/>
      <c r="Q33" s="207"/>
      <c r="R33" s="207"/>
      <c r="S33" s="207"/>
      <c r="T33" s="207"/>
      <c r="U33" s="207"/>
      <c r="V33" s="207"/>
      <c r="W33" s="207"/>
      <c r="Y33" s="90"/>
    </row>
    <row r="34" spans="1:25" ht="12.75">
      <c r="A34" s="91" t="s">
        <v>309</v>
      </c>
      <c r="B34" s="196" t="s">
        <v>273</v>
      </c>
      <c r="C34" s="196"/>
      <c r="D34" s="196"/>
      <c r="E34" s="196"/>
      <c r="F34" s="196"/>
      <c r="G34" s="196"/>
      <c r="H34" s="196"/>
      <c r="I34" s="196"/>
      <c r="J34" s="196"/>
      <c r="K34" s="196"/>
      <c r="L34" s="196"/>
      <c r="M34" s="196"/>
      <c r="N34" s="196"/>
      <c r="O34" s="196"/>
      <c r="P34" s="196"/>
      <c r="Q34" s="196"/>
      <c r="R34" s="196"/>
      <c r="S34" s="196"/>
      <c r="T34" s="196"/>
      <c r="U34" s="196"/>
      <c r="V34" s="196"/>
      <c r="W34" s="196"/>
      <c r="Y34" s="90"/>
    </row>
    <row r="35" spans="1:25" ht="12.75">
      <c r="A35" s="91" t="s">
        <v>309</v>
      </c>
      <c r="B35" s="207" t="s">
        <v>274</v>
      </c>
      <c r="C35" s="207"/>
      <c r="D35" s="207"/>
      <c r="E35" s="207"/>
      <c r="F35" s="207"/>
      <c r="G35" s="207"/>
      <c r="H35" s="207"/>
      <c r="I35" s="207"/>
      <c r="J35" s="207"/>
      <c r="K35" s="207"/>
      <c r="L35" s="207"/>
      <c r="M35" s="207"/>
      <c r="N35" s="207"/>
      <c r="O35" s="207"/>
      <c r="P35" s="207"/>
      <c r="Q35" s="207"/>
      <c r="R35" s="207"/>
      <c r="S35" s="207"/>
      <c r="T35" s="207"/>
      <c r="U35" s="207"/>
      <c r="V35" s="207"/>
      <c r="W35" s="207"/>
      <c r="Y35" s="90"/>
    </row>
    <row r="36" spans="1:25" ht="12.75">
      <c r="A36" s="91" t="s">
        <v>309</v>
      </c>
      <c r="B36" s="207" t="s">
        <v>275</v>
      </c>
      <c r="C36" s="207"/>
      <c r="D36" s="207"/>
      <c r="E36" s="207"/>
      <c r="F36" s="207"/>
      <c r="G36" s="207"/>
      <c r="H36" s="207"/>
      <c r="I36" s="207"/>
      <c r="J36" s="207"/>
      <c r="K36" s="207"/>
      <c r="L36" s="207"/>
      <c r="M36" s="207"/>
      <c r="N36" s="207"/>
      <c r="O36" s="207"/>
      <c r="P36" s="207"/>
      <c r="Q36" s="207"/>
      <c r="R36" s="207"/>
      <c r="S36" s="207"/>
      <c r="T36" s="207"/>
      <c r="U36" s="207"/>
      <c r="V36" s="207"/>
      <c r="W36" s="207"/>
      <c r="Y36" s="90"/>
    </row>
    <row r="37" spans="1:25" ht="24.75" customHeight="1">
      <c r="A37" s="196" t="s">
        <v>336</v>
      </c>
      <c r="B37" s="196"/>
      <c r="C37" s="196"/>
      <c r="D37" s="196"/>
      <c r="E37" s="196"/>
      <c r="F37" s="196"/>
      <c r="G37" s="196"/>
      <c r="H37" s="196"/>
      <c r="I37" s="196"/>
      <c r="J37" s="196"/>
      <c r="K37" s="196"/>
      <c r="L37" s="196"/>
      <c r="M37" s="196"/>
      <c r="N37" s="196"/>
      <c r="O37" s="196"/>
      <c r="P37" s="196"/>
      <c r="Q37" s="196"/>
      <c r="R37" s="196"/>
      <c r="S37" s="196"/>
      <c r="T37" s="196"/>
      <c r="U37" s="196"/>
      <c r="V37" s="196"/>
      <c r="W37" s="196"/>
      <c r="Y37" s="90"/>
    </row>
    <row r="38" spans="1:25" ht="12.75">
      <c r="A38" s="205" t="s">
        <v>276</v>
      </c>
      <c r="B38" s="205"/>
      <c r="C38" s="205"/>
      <c r="D38" s="205"/>
      <c r="E38" s="205"/>
      <c r="F38" s="205"/>
      <c r="G38" s="205"/>
      <c r="H38" s="205"/>
      <c r="I38" s="205"/>
      <c r="J38" s="205"/>
      <c r="K38" s="205"/>
      <c r="L38" s="205"/>
      <c r="M38" s="205"/>
      <c r="N38" s="205"/>
      <c r="O38" s="205"/>
      <c r="P38" s="205"/>
      <c r="Q38" s="205"/>
      <c r="R38" s="205"/>
      <c r="S38" s="205"/>
      <c r="T38" s="205"/>
      <c r="U38" s="205"/>
      <c r="V38" s="205"/>
      <c r="W38" s="205"/>
      <c r="Y38" s="92"/>
    </row>
    <row r="39" spans="1:25" ht="12.75">
      <c r="A39" s="91" t="s">
        <v>309</v>
      </c>
      <c r="B39" s="206" t="s">
        <v>277</v>
      </c>
      <c r="C39" s="208"/>
      <c r="D39" s="208"/>
      <c r="E39" s="208"/>
      <c r="F39" s="208"/>
      <c r="G39" s="208"/>
      <c r="H39" s="208"/>
      <c r="I39" s="208"/>
      <c r="J39" s="208"/>
      <c r="K39" s="208"/>
      <c r="L39" s="208"/>
      <c r="M39" s="208"/>
      <c r="N39" s="208"/>
      <c r="O39" s="208"/>
      <c r="P39" s="208"/>
      <c r="Q39" s="208"/>
      <c r="R39" s="208"/>
      <c r="S39" s="208"/>
      <c r="T39" s="208"/>
      <c r="U39" s="208"/>
      <c r="V39" s="208"/>
      <c r="W39" s="208"/>
      <c r="Y39" s="81"/>
    </row>
    <row r="40" spans="1:25" ht="12.75">
      <c r="A40" s="91" t="s">
        <v>309</v>
      </c>
      <c r="B40" s="206" t="s">
        <v>278</v>
      </c>
      <c r="C40" s="206"/>
      <c r="D40" s="206"/>
      <c r="E40" s="206"/>
      <c r="F40" s="206"/>
      <c r="G40" s="206"/>
      <c r="H40" s="206"/>
      <c r="I40" s="206"/>
      <c r="J40" s="206"/>
      <c r="K40" s="206"/>
      <c r="L40" s="206"/>
      <c r="M40" s="206"/>
      <c r="N40" s="206"/>
      <c r="O40" s="206"/>
      <c r="P40" s="206"/>
      <c r="Q40" s="206"/>
      <c r="R40" s="206"/>
      <c r="S40" s="206"/>
      <c r="T40" s="206"/>
      <c r="U40" s="206"/>
      <c r="V40" s="206"/>
      <c r="W40" s="206"/>
      <c r="Y40" s="93"/>
    </row>
    <row r="41" spans="1:25" ht="12.75">
      <c r="A41" s="91" t="s">
        <v>309</v>
      </c>
      <c r="B41" s="206" t="s">
        <v>279</v>
      </c>
      <c r="C41" s="206"/>
      <c r="D41" s="206"/>
      <c r="E41" s="206"/>
      <c r="F41" s="206"/>
      <c r="G41" s="206"/>
      <c r="H41" s="206"/>
      <c r="I41" s="206"/>
      <c r="J41" s="206"/>
      <c r="K41" s="206"/>
      <c r="L41" s="206"/>
      <c r="M41" s="206"/>
      <c r="N41" s="206"/>
      <c r="O41" s="206"/>
      <c r="P41" s="206"/>
      <c r="Q41" s="206"/>
      <c r="R41" s="206"/>
      <c r="S41" s="206"/>
      <c r="T41" s="206"/>
      <c r="U41" s="206"/>
      <c r="V41" s="206"/>
      <c r="W41" s="206"/>
      <c r="Y41" s="94"/>
    </row>
    <row r="42" spans="1:25" ht="27.75" customHeight="1">
      <c r="A42" s="84" t="s">
        <v>309</v>
      </c>
      <c r="B42" s="205" t="s">
        <v>280</v>
      </c>
      <c r="C42" s="205"/>
      <c r="D42" s="205"/>
      <c r="E42" s="205"/>
      <c r="F42" s="205"/>
      <c r="G42" s="205"/>
      <c r="H42" s="205"/>
      <c r="I42" s="205"/>
      <c r="J42" s="205"/>
      <c r="K42" s="205"/>
      <c r="L42" s="205"/>
      <c r="M42" s="205"/>
      <c r="N42" s="205"/>
      <c r="O42" s="205"/>
      <c r="P42" s="205"/>
      <c r="Q42" s="205"/>
      <c r="R42" s="205"/>
      <c r="S42" s="205"/>
      <c r="T42" s="205"/>
      <c r="U42" s="205"/>
      <c r="V42" s="205"/>
      <c r="W42" s="205"/>
      <c r="Y42" s="95"/>
    </row>
    <row r="43" spans="1:25" ht="24.75" customHeight="1">
      <c r="A43" s="196" t="s">
        <v>337</v>
      </c>
      <c r="B43" s="196"/>
      <c r="C43" s="196"/>
      <c r="D43" s="196"/>
      <c r="E43" s="196"/>
      <c r="F43" s="196"/>
      <c r="G43" s="196"/>
      <c r="H43" s="196"/>
      <c r="I43" s="196"/>
      <c r="J43" s="196"/>
      <c r="K43" s="196"/>
      <c r="L43" s="196"/>
      <c r="M43" s="196"/>
      <c r="N43" s="196"/>
      <c r="O43" s="196"/>
      <c r="P43" s="196"/>
      <c r="Q43" s="196"/>
      <c r="R43" s="196"/>
      <c r="S43" s="196"/>
      <c r="T43" s="196"/>
      <c r="U43" s="196"/>
      <c r="V43" s="196"/>
      <c r="W43" s="196"/>
      <c r="Y43" s="95"/>
    </row>
    <row r="44" spans="1:25" ht="26.25" customHeight="1">
      <c r="A44" s="196" t="s">
        <v>281</v>
      </c>
      <c r="B44" s="196"/>
      <c r="C44" s="196"/>
      <c r="D44" s="196"/>
      <c r="E44" s="196"/>
      <c r="F44" s="196"/>
      <c r="G44" s="196"/>
      <c r="H44" s="196"/>
      <c r="I44" s="196"/>
      <c r="J44" s="196"/>
      <c r="K44" s="196"/>
      <c r="L44" s="196"/>
      <c r="M44" s="196"/>
      <c r="N44" s="196"/>
      <c r="O44" s="196"/>
      <c r="P44" s="196"/>
      <c r="Q44" s="196"/>
      <c r="R44" s="196"/>
      <c r="S44" s="196"/>
      <c r="T44" s="196"/>
      <c r="U44" s="196"/>
      <c r="V44" s="196"/>
      <c r="W44" s="196"/>
      <c r="Y44" s="96"/>
    </row>
    <row r="45" spans="1:25" ht="26.25" customHeight="1">
      <c r="A45" s="205" t="s">
        <v>335</v>
      </c>
      <c r="B45" s="205"/>
      <c r="C45" s="205"/>
      <c r="D45" s="205"/>
      <c r="E45" s="205"/>
      <c r="F45" s="205"/>
      <c r="G45" s="205"/>
      <c r="H45" s="205"/>
      <c r="I45" s="205"/>
      <c r="J45" s="205"/>
      <c r="K45" s="205"/>
      <c r="L45" s="205"/>
      <c r="M45" s="205"/>
      <c r="N45" s="205"/>
      <c r="O45" s="205"/>
      <c r="P45" s="205"/>
      <c r="Q45" s="205"/>
      <c r="R45" s="205"/>
      <c r="S45" s="205"/>
      <c r="T45" s="205"/>
      <c r="U45" s="205"/>
      <c r="V45" s="205"/>
      <c r="W45" s="205"/>
      <c r="Y45" s="81"/>
    </row>
    <row r="46" spans="1:25" ht="12.75">
      <c r="A46" s="74"/>
      <c r="B46" s="74"/>
      <c r="C46" s="74"/>
      <c r="D46" s="74"/>
      <c r="E46" s="74"/>
      <c r="F46" s="74"/>
      <c r="G46" s="74"/>
      <c r="H46" s="74"/>
      <c r="I46" s="74"/>
      <c r="J46" s="74"/>
      <c r="K46" s="74"/>
      <c r="L46" s="74"/>
      <c r="M46" s="74"/>
      <c r="N46" s="74"/>
      <c r="O46" s="74"/>
      <c r="P46" s="74"/>
      <c r="Q46" s="74"/>
      <c r="R46" s="74"/>
      <c r="S46" s="74"/>
      <c r="T46" s="74"/>
      <c r="U46" s="74"/>
      <c r="V46" s="74"/>
      <c r="W46" s="74"/>
      <c r="Y46" s="81"/>
    </row>
    <row r="47" ht="12.75">
      <c r="Y47" s="96"/>
    </row>
    <row r="48" ht="12.75">
      <c r="Y48" s="96"/>
    </row>
    <row r="49" ht="12.75">
      <c r="Y49" s="93"/>
    </row>
    <row r="50" ht="12.75">
      <c r="Y50" s="93"/>
    </row>
    <row r="51" ht="12.75">
      <c r="Y51" s="96"/>
    </row>
    <row r="52" ht="12.75">
      <c r="Y52" s="81"/>
    </row>
    <row r="53" ht="12.75">
      <c r="Y53" s="81"/>
    </row>
    <row r="54" ht="12.75">
      <c r="Y54" s="96"/>
    </row>
    <row r="55" ht="12.75">
      <c r="Y55" s="96"/>
    </row>
    <row r="56" ht="12.75">
      <c r="Y56" s="81"/>
    </row>
    <row r="57" ht="12.75">
      <c r="Y57" s="96"/>
    </row>
    <row r="58" ht="12.75">
      <c r="Y58" s="96"/>
    </row>
  </sheetData>
  <sheetProtection password="C623" sheet="1" objects="1" scenarios="1"/>
  <mergeCells count="35">
    <mergeCell ref="B33:W33"/>
    <mergeCell ref="B34:W34"/>
    <mergeCell ref="B35:W35"/>
    <mergeCell ref="A29:W29"/>
    <mergeCell ref="A30:W30"/>
    <mergeCell ref="B31:W31"/>
    <mergeCell ref="B32:W32"/>
    <mergeCell ref="A37:W37"/>
    <mergeCell ref="A38:W38"/>
    <mergeCell ref="B39:W39"/>
    <mergeCell ref="A44:W44"/>
    <mergeCell ref="E21:M21"/>
    <mergeCell ref="C21:D21"/>
    <mergeCell ref="A17:W17"/>
    <mergeCell ref="A45:W45"/>
    <mergeCell ref="N20:R20"/>
    <mergeCell ref="B40:W40"/>
    <mergeCell ref="B41:W41"/>
    <mergeCell ref="B42:W42"/>
    <mergeCell ref="A43:W43"/>
    <mergeCell ref="B36:W36"/>
    <mergeCell ref="S22:W22"/>
    <mergeCell ref="E22:R22"/>
    <mergeCell ref="A12:V12"/>
    <mergeCell ref="A6:W6"/>
    <mergeCell ref="B13:V13"/>
    <mergeCell ref="B14:W14"/>
    <mergeCell ref="S21:W21"/>
    <mergeCell ref="N21:R21"/>
    <mergeCell ref="S20:W20"/>
    <mergeCell ref="A21:B21"/>
    <mergeCell ref="A2:W2"/>
    <mergeCell ref="A3:W3"/>
    <mergeCell ref="A4:W4"/>
    <mergeCell ref="B9:W9"/>
  </mergeCells>
  <conditionalFormatting sqref="N21:R21 C21:D21">
    <cfRule type="cellIs" priority="1" dxfId="0" operator="equal" stopIfTrue="1">
      <formula>$V$1</formula>
    </cfRule>
  </conditionalFormatting>
  <printOptions/>
  <pageMargins left="0.75" right="0.75" top="0.96" bottom="0.75" header="0.4921259845" footer="0.4921259845"/>
  <pageSetup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6"/>
  <dimension ref="A1:AG34"/>
  <sheetViews>
    <sheetView zoomScalePageLayoutView="0" workbookViewId="0" topLeftCell="A14">
      <selection activeCell="S28" sqref="S28:W28"/>
    </sheetView>
  </sheetViews>
  <sheetFormatPr defaultColWidth="9.00390625" defaultRowHeight="12.75"/>
  <cols>
    <col min="1" max="1" width="3.625" style="75" customWidth="1"/>
    <col min="2" max="23" width="3.75390625" style="75" customWidth="1"/>
    <col min="24" max="16384" width="9.125" style="75" customWidth="1"/>
  </cols>
  <sheetData>
    <row r="1" spans="1:23" ht="12.75">
      <c r="A1" s="74"/>
      <c r="B1" s="74"/>
      <c r="C1" s="74"/>
      <c r="D1" s="74"/>
      <c r="E1" s="74"/>
      <c r="F1" s="74"/>
      <c r="G1" s="74"/>
      <c r="H1" s="74"/>
      <c r="I1" s="74"/>
      <c r="J1" s="74"/>
      <c r="K1" s="74"/>
      <c r="L1" s="74"/>
      <c r="M1" s="74"/>
      <c r="N1" s="74"/>
      <c r="O1" s="74"/>
      <c r="P1" s="74"/>
      <c r="Q1" s="74"/>
      <c r="R1" s="74"/>
      <c r="S1" s="74"/>
      <c r="T1" s="74"/>
      <c r="U1" s="74"/>
      <c r="V1" s="74"/>
      <c r="W1" s="74"/>
    </row>
    <row r="2" spans="1:23" ht="15.75">
      <c r="A2" s="193" t="s">
        <v>162</v>
      </c>
      <c r="B2" s="193"/>
      <c r="C2" s="193"/>
      <c r="D2" s="193"/>
      <c r="E2" s="193"/>
      <c r="F2" s="193"/>
      <c r="G2" s="193"/>
      <c r="H2" s="193"/>
      <c r="I2" s="193"/>
      <c r="J2" s="193"/>
      <c r="K2" s="193"/>
      <c r="L2" s="193"/>
      <c r="M2" s="193"/>
      <c r="N2" s="193"/>
      <c r="O2" s="193"/>
      <c r="P2" s="193"/>
      <c r="Q2" s="193"/>
      <c r="R2" s="193"/>
      <c r="S2" s="193"/>
      <c r="T2" s="193"/>
      <c r="U2" s="193"/>
      <c r="V2" s="193"/>
      <c r="W2" s="193"/>
    </row>
    <row r="3" spans="1:23" ht="12.75">
      <c r="A3" s="194" t="s">
        <v>151</v>
      </c>
      <c r="B3" s="194"/>
      <c r="C3" s="194"/>
      <c r="D3" s="194"/>
      <c r="E3" s="194"/>
      <c r="F3" s="194"/>
      <c r="G3" s="194"/>
      <c r="H3" s="194"/>
      <c r="I3" s="194"/>
      <c r="J3" s="194"/>
      <c r="K3" s="194"/>
      <c r="L3" s="194"/>
      <c r="M3" s="194"/>
      <c r="N3" s="194"/>
      <c r="O3" s="194"/>
      <c r="P3" s="194"/>
      <c r="Q3" s="194"/>
      <c r="R3" s="194"/>
      <c r="S3" s="194"/>
      <c r="T3" s="194"/>
      <c r="U3" s="194"/>
      <c r="V3" s="194"/>
      <c r="W3" s="194"/>
    </row>
    <row r="4" spans="1:23" ht="18">
      <c r="A4" s="195" t="str">
        <f>'poistná zmluva'!A3:W3</f>
        <v>číslo: 11- 410225</v>
      </c>
      <c r="B4" s="195"/>
      <c r="C4" s="195"/>
      <c r="D4" s="195"/>
      <c r="E4" s="195"/>
      <c r="F4" s="195"/>
      <c r="G4" s="195"/>
      <c r="H4" s="195"/>
      <c r="I4" s="195"/>
      <c r="J4" s="195"/>
      <c r="K4" s="195"/>
      <c r="L4" s="195"/>
      <c r="M4" s="195"/>
      <c r="N4" s="195"/>
      <c r="O4" s="195"/>
      <c r="P4" s="195"/>
      <c r="Q4" s="195"/>
      <c r="R4" s="195"/>
      <c r="S4" s="195"/>
      <c r="T4" s="195"/>
      <c r="U4" s="195"/>
      <c r="V4" s="195"/>
      <c r="W4" s="195"/>
    </row>
    <row r="5" spans="1:23" ht="13.5" thickBot="1">
      <c r="A5" s="74"/>
      <c r="B5" s="74"/>
      <c r="C5" s="74"/>
      <c r="D5" s="74"/>
      <c r="E5" s="74"/>
      <c r="F5" s="74"/>
      <c r="G5" s="74"/>
      <c r="H5" s="74"/>
      <c r="I5" s="74"/>
      <c r="J5" s="74"/>
      <c r="K5" s="74"/>
      <c r="L5" s="74"/>
      <c r="M5" s="74"/>
      <c r="N5" s="74"/>
      <c r="O5" s="74"/>
      <c r="P5" s="74"/>
      <c r="Q5" s="74"/>
      <c r="R5" s="74"/>
      <c r="S5" s="74"/>
      <c r="T5" s="74"/>
      <c r="U5" s="74"/>
      <c r="V5" s="74"/>
      <c r="W5" s="74"/>
    </row>
    <row r="6" spans="1:23" ht="21" thickBot="1">
      <c r="A6" s="200" t="s">
        <v>72</v>
      </c>
      <c r="B6" s="200"/>
      <c r="C6" s="200"/>
      <c r="D6" s="200"/>
      <c r="E6" s="200"/>
      <c r="F6" s="200"/>
      <c r="G6" s="200"/>
      <c r="H6" s="200"/>
      <c r="I6" s="200"/>
      <c r="J6" s="200"/>
      <c r="K6" s="200"/>
      <c r="L6" s="200"/>
      <c r="M6" s="200"/>
      <c r="N6" s="200"/>
      <c r="O6" s="200"/>
      <c r="P6" s="200"/>
      <c r="Q6" s="200"/>
      <c r="R6" s="200"/>
      <c r="S6" s="200"/>
      <c r="T6" s="200"/>
      <c r="U6" s="200"/>
      <c r="V6" s="200"/>
      <c r="W6" s="200"/>
    </row>
    <row r="7" spans="1:23" ht="12.75">
      <c r="A7" s="74"/>
      <c r="B7" s="74"/>
      <c r="C7" s="74"/>
      <c r="D7" s="74"/>
      <c r="E7" s="74"/>
      <c r="F7" s="74"/>
      <c r="G7" s="74"/>
      <c r="H7" s="74"/>
      <c r="I7" s="74"/>
      <c r="J7" s="74"/>
      <c r="K7" s="74"/>
      <c r="L7" s="74"/>
      <c r="M7" s="74"/>
      <c r="N7" s="74"/>
      <c r="O7" s="74"/>
      <c r="P7" s="74"/>
      <c r="Q7" s="74"/>
      <c r="R7" s="74"/>
      <c r="S7" s="74"/>
      <c r="T7" s="74"/>
      <c r="U7" s="74"/>
      <c r="V7" s="74"/>
      <c r="W7" s="74"/>
    </row>
    <row r="8" spans="1:23" ht="12.75">
      <c r="A8" s="76" t="s">
        <v>268</v>
      </c>
      <c r="B8" s="74"/>
      <c r="C8" s="74"/>
      <c r="D8" s="74"/>
      <c r="E8" s="74"/>
      <c r="F8" s="74"/>
      <c r="G8" s="74"/>
      <c r="H8" s="74"/>
      <c r="I8" s="74"/>
      <c r="J8" s="74"/>
      <c r="K8" s="74"/>
      <c r="L8" s="74"/>
      <c r="M8" s="74"/>
      <c r="N8" s="74"/>
      <c r="O8" s="74"/>
      <c r="P8" s="74"/>
      <c r="Q8" s="74"/>
      <c r="R8" s="74"/>
      <c r="S8" s="74"/>
      <c r="T8" s="74"/>
      <c r="U8" s="74"/>
      <c r="V8" s="74"/>
      <c r="W8" s="74"/>
    </row>
    <row r="9" spans="1:23" ht="12.75">
      <c r="A9" s="77" t="s">
        <v>152</v>
      </c>
      <c r="B9" s="196" t="str">
        <f>"Súbor skiel, na novú cenu, na prvé riziko, na poistnú sumu "&amp;TEXT(N28,"# ##0,00")&amp;" EUR."</f>
        <v>Súbor skiel, na novú cenu, na prvé riziko, na poistnú sumu 100,00 EUR.</v>
      </c>
      <c r="C9" s="196"/>
      <c r="D9" s="196"/>
      <c r="E9" s="196"/>
      <c r="F9" s="196"/>
      <c r="G9" s="196"/>
      <c r="H9" s="196"/>
      <c r="I9" s="196"/>
      <c r="J9" s="196"/>
      <c r="K9" s="196"/>
      <c r="L9" s="196"/>
      <c r="M9" s="196"/>
      <c r="N9" s="196"/>
      <c r="O9" s="196"/>
      <c r="P9" s="196"/>
      <c r="Q9" s="196"/>
      <c r="R9" s="196"/>
      <c r="S9" s="196"/>
      <c r="T9" s="196"/>
      <c r="U9" s="196"/>
      <c r="V9" s="196"/>
      <c r="W9" s="196"/>
    </row>
    <row r="10" spans="1:23" ht="12.75">
      <c r="A10" s="74"/>
      <c r="B10" s="74"/>
      <c r="C10" s="74"/>
      <c r="D10" s="74"/>
      <c r="E10" s="74"/>
      <c r="F10" s="74"/>
      <c r="G10" s="74"/>
      <c r="H10" s="74"/>
      <c r="I10" s="74"/>
      <c r="J10" s="74"/>
      <c r="K10" s="74"/>
      <c r="L10" s="74"/>
      <c r="M10" s="74"/>
      <c r="N10" s="74"/>
      <c r="O10" s="74"/>
      <c r="P10" s="74"/>
      <c r="Q10" s="74"/>
      <c r="R10" s="74"/>
      <c r="S10" s="74"/>
      <c r="T10" s="74"/>
      <c r="U10" s="74"/>
      <c r="V10" s="74"/>
      <c r="W10" s="74"/>
    </row>
    <row r="11" spans="1:23" ht="12.75">
      <c r="A11" s="78" t="s">
        <v>312</v>
      </c>
      <c r="B11" s="74"/>
      <c r="C11" s="74"/>
      <c r="D11" s="74"/>
      <c r="E11" s="74"/>
      <c r="F11" s="74"/>
      <c r="G11" s="74"/>
      <c r="H11" s="74"/>
      <c r="I11" s="74"/>
      <c r="J11" s="74"/>
      <c r="K11" s="74"/>
      <c r="L11" s="74"/>
      <c r="M11" s="74"/>
      <c r="N11" s="74"/>
      <c r="O11" s="74"/>
      <c r="P11" s="74"/>
      <c r="Q11" s="74"/>
      <c r="R11" s="74"/>
      <c r="S11" s="74"/>
      <c r="T11" s="74"/>
      <c r="U11" s="74"/>
      <c r="V11" s="74"/>
      <c r="W11" s="74"/>
    </row>
    <row r="12" spans="1:33" ht="12.75" customHeight="1">
      <c r="A12" s="199" t="s">
        <v>308</v>
      </c>
      <c r="B12" s="199"/>
      <c r="C12" s="199"/>
      <c r="D12" s="199"/>
      <c r="E12" s="199"/>
      <c r="F12" s="199"/>
      <c r="G12" s="199"/>
      <c r="H12" s="199"/>
      <c r="I12" s="199"/>
      <c r="J12" s="199"/>
      <c r="K12" s="199"/>
      <c r="L12" s="199"/>
      <c r="M12" s="199"/>
      <c r="N12" s="199"/>
      <c r="O12" s="199"/>
      <c r="P12" s="199"/>
      <c r="Q12" s="199"/>
      <c r="R12" s="199"/>
      <c r="S12" s="199"/>
      <c r="T12" s="199"/>
      <c r="U12" s="199"/>
      <c r="V12" s="199"/>
      <c r="W12" s="74"/>
      <c r="Y12" s="79"/>
      <c r="Z12" s="79"/>
      <c r="AA12" s="79"/>
      <c r="AB12" s="79"/>
      <c r="AC12" s="79"/>
      <c r="AD12" s="79"/>
      <c r="AE12" s="79"/>
      <c r="AF12" s="79"/>
      <c r="AG12" s="79"/>
    </row>
    <row r="13" spans="1:33" ht="12.75">
      <c r="A13" s="80" t="s">
        <v>309</v>
      </c>
      <c r="B13" s="209" t="s">
        <v>316</v>
      </c>
      <c r="C13" s="209"/>
      <c r="D13" s="209"/>
      <c r="E13" s="209"/>
      <c r="F13" s="209"/>
      <c r="G13" s="209"/>
      <c r="H13" s="209"/>
      <c r="I13" s="209"/>
      <c r="J13" s="209"/>
      <c r="K13" s="209"/>
      <c r="L13" s="209"/>
      <c r="M13" s="209"/>
      <c r="N13" s="209"/>
      <c r="O13" s="209"/>
      <c r="P13" s="209"/>
      <c r="Q13" s="209"/>
      <c r="R13" s="209"/>
      <c r="S13" s="209"/>
      <c r="T13" s="209"/>
      <c r="U13" s="209"/>
      <c r="V13" s="209"/>
      <c r="W13" s="74"/>
      <c r="Y13" s="81"/>
      <c r="Z13" s="82"/>
      <c r="AA13" s="81"/>
      <c r="AB13" s="81"/>
      <c r="AC13" s="81"/>
      <c r="AD13" s="81"/>
      <c r="AE13" s="81"/>
      <c r="AF13" s="81"/>
      <c r="AG13" s="81"/>
    </row>
    <row r="14" spans="1:33" ht="24.75" customHeight="1">
      <c r="A14" s="80" t="s">
        <v>309</v>
      </c>
      <c r="B14" s="196" t="s">
        <v>320</v>
      </c>
      <c r="C14" s="196"/>
      <c r="D14" s="196"/>
      <c r="E14" s="196"/>
      <c r="F14" s="196"/>
      <c r="G14" s="196"/>
      <c r="H14" s="196"/>
      <c r="I14" s="196"/>
      <c r="J14" s="196"/>
      <c r="K14" s="196"/>
      <c r="L14" s="196"/>
      <c r="M14" s="196"/>
      <c r="N14" s="196"/>
      <c r="O14" s="196"/>
      <c r="P14" s="196"/>
      <c r="Q14" s="196"/>
      <c r="R14" s="196"/>
      <c r="S14" s="196"/>
      <c r="T14" s="196"/>
      <c r="U14" s="196"/>
      <c r="V14" s="196"/>
      <c r="W14" s="196"/>
      <c r="Z14" s="81"/>
      <c r="AA14" s="81"/>
      <c r="AB14" s="81"/>
      <c r="AC14" s="81"/>
      <c r="AD14" s="81"/>
      <c r="AE14" s="81"/>
      <c r="AF14" s="81"/>
      <c r="AG14" s="81"/>
    </row>
    <row r="15" spans="1:33" ht="12.75">
      <c r="A15" s="209" t="s">
        <v>338</v>
      </c>
      <c r="B15" s="209"/>
      <c r="C15" s="209"/>
      <c r="D15" s="209"/>
      <c r="E15" s="209"/>
      <c r="F15" s="209"/>
      <c r="G15" s="209"/>
      <c r="H15" s="209"/>
      <c r="I15" s="209"/>
      <c r="J15" s="209"/>
      <c r="K15" s="209"/>
      <c r="L15" s="209"/>
      <c r="M15" s="209"/>
      <c r="N15" s="209"/>
      <c r="O15" s="209"/>
      <c r="P15" s="209"/>
      <c r="Q15" s="209"/>
      <c r="R15" s="209"/>
      <c r="S15" s="209"/>
      <c r="T15" s="209"/>
      <c r="U15" s="209"/>
      <c r="V15" s="209"/>
      <c r="W15" s="209"/>
      <c r="Y15" s="81"/>
      <c r="Z15" s="81"/>
      <c r="AA15" s="81"/>
      <c r="AB15" s="81"/>
      <c r="AC15" s="81"/>
      <c r="AD15" s="81"/>
      <c r="AE15" s="81"/>
      <c r="AF15" s="81"/>
      <c r="AG15" s="81"/>
    </row>
    <row r="16" spans="1:33" ht="38.25" customHeight="1">
      <c r="A16" s="196" t="s">
        <v>267</v>
      </c>
      <c r="B16" s="196"/>
      <c r="C16" s="196"/>
      <c r="D16" s="196"/>
      <c r="E16" s="196"/>
      <c r="F16" s="196"/>
      <c r="G16" s="196"/>
      <c r="H16" s="196"/>
      <c r="I16" s="196"/>
      <c r="J16" s="196"/>
      <c r="K16" s="196"/>
      <c r="L16" s="196"/>
      <c r="M16" s="196"/>
      <c r="N16" s="196"/>
      <c r="O16" s="196"/>
      <c r="P16" s="196"/>
      <c r="Q16" s="196"/>
      <c r="R16" s="196"/>
      <c r="S16" s="196"/>
      <c r="T16" s="196"/>
      <c r="U16" s="196"/>
      <c r="V16" s="196"/>
      <c r="W16" s="196"/>
      <c r="Y16" s="81"/>
      <c r="Z16" s="81"/>
      <c r="AA16" s="81"/>
      <c r="AB16" s="81"/>
      <c r="AC16" s="81"/>
      <c r="AD16" s="81"/>
      <c r="AE16" s="81"/>
      <c r="AF16" s="81"/>
      <c r="AG16" s="81"/>
    </row>
    <row r="17" spans="1:33" ht="12.75">
      <c r="A17" s="83" t="s">
        <v>152</v>
      </c>
      <c r="B17" s="83" t="s">
        <v>263</v>
      </c>
      <c r="C17" s="84"/>
      <c r="D17" s="84"/>
      <c r="E17" s="84"/>
      <c r="F17" s="84"/>
      <c r="G17" s="84"/>
      <c r="H17" s="84"/>
      <c r="I17" s="84"/>
      <c r="J17" s="84"/>
      <c r="K17" s="84"/>
      <c r="L17" s="84"/>
      <c r="M17" s="84"/>
      <c r="N17" s="84"/>
      <c r="O17" s="84"/>
      <c r="P17" s="84"/>
      <c r="Q17" s="84"/>
      <c r="R17" s="84"/>
      <c r="S17" s="84"/>
      <c r="T17" s="84"/>
      <c r="U17" s="84"/>
      <c r="V17" s="84"/>
      <c r="W17" s="84"/>
      <c r="Y17" s="81"/>
      <c r="Z17" s="81"/>
      <c r="AA17" s="81"/>
      <c r="AB17" s="81"/>
      <c r="AC17" s="81"/>
      <c r="AD17" s="81"/>
      <c r="AE17" s="81"/>
      <c r="AF17" s="81"/>
      <c r="AG17" s="81"/>
    </row>
    <row r="18" spans="1:33" ht="12.75">
      <c r="A18" s="83" t="s">
        <v>153</v>
      </c>
      <c r="B18" s="83" t="s">
        <v>264</v>
      </c>
      <c r="C18" s="84"/>
      <c r="D18" s="84"/>
      <c r="E18" s="84"/>
      <c r="F18" s="84"/>
      <c r="G18" s="84"/>
      <c r="H18" s="84"/>
      <c r="I18" s="84"/>
      <c r="J18" s="84"/>
      <c r="K18" s="84"/>
      <c r="L18" s="84"/>
      <c r="M18" s="84"/>
      <c r="N18" s="84"/>
      <c r="O18" s="84"/>
      <c r="P18" s="84"/>
      <c r="Q18" s="84"/>
      <c r="R18" s="84"/>
      <c r="S18" s="84"/>
      <c r="T18" s="84"/>
      <c r="U18" s="84"/>
      <c r="V18" s="84"/>
      <c r="W18" s="84"/>
      <c r="Y18" s="81"/>
      <c r="Z18" s="81"/>
      <c r="AA18" s="81"/>
      <c r="AB18" s="81"/>
      <c r="AC18" s="81"/>
      <c r="AD18" s="81"/>
      <c r="AE18" s="81"/>
      <c r="AF18" s="81"/>
      <c r="AG18" s="81"/>
    </row>
    <row r="19" spans="1:33" ht="12.75">
      <c r="A19" s="85" t="s">
        <v>154</v>
      </c>
      <c r="B19" s="83" t="s">
        <v>355</v>
      </c>
      <c r="C19" s="84"/>
      <c r="D19" s="84"/>
      <c r="E19" s="84"/>
      <c r="F19" s="84"/>
      <c r="G19" s="84"/>
      <c r="H19" s="84"/>
      <c r="I19" s="84"/>
      <c r="J19" s="84"/>
      <c r="K19" s="84"/>
      <c r="L19" s="84"/>
      <c r="M19" s="84"/>
      <c r="N19" s="84"/>
      <c r="O19" s="84"/>
      <c r="P19" s="84"/>
      <c r="Q19" s="84"/>
      <c r="R19" s="84"/>
      <c r="S19" s="84"/>
      <c r="T19" s="84"/>
      <c r="U19" s="84"/>
      <c r="V19" s="84"/>
      <c r="W19" s="84"/>
      <c r="Y19" s="81"/>
      <c r="Z19" s="81"/>
      <c r="AA19" s="81"/>
      <c r="AB19" s="81"/>
      <c r="AC19" s="81"/>
      <c r="AD19" s="81"/>
      <c r="AE19" s="81"/>
      <c r="AF19" s="81"/>
      <c r="AG19" s="81"/>
    </row>
    <row r="20" spans="1:33" ht="12.75">
      <c r="A20" s="85" t="s">
        <v>155</v>
      </c>
      <c r="B20" s="83" t="s">
        <v>265</v>
      </c>
      <c r="C20" s="84"/>
      <c r="D20" s="84"/>
      <c r="E20" s="84"/>
      <c r="F20" s="84"/>
      <c r="G20" s="84"/>
      <c r="H20" s="84"/>
      <c r="I20" s="84"/>
      <c r="J20" s="84"/>
      <c r="K20" s="84"/>
      <c r="L20" s="84"/>
      <c r="M20" s="84"/>
      <c r="N20" s="84"/>
      <c r="O20" s="84"/>
      <c r="P20" s="84"/>
      <c r="Q20" s="84"/>
      <c r="R20" s="84"/>
      <c r="S20" s="84"/>
      <c r="T20" s="84"/>
      <c r="U20" s="84"/>
      <c r="V20" s="84"/>
      <c r="W20" s="84"/>
      <c r="Y20" s="81"/>
      <c r="Z20" s="81"/>
      <c r="AA20" s="81"/>
      <c r="AB20" s="81"/>
      <c r="AC20" s="81"/>
      <c r="AD20" s="81"/>
      <c r="AE20" s="81"/>
      <c r="AF20" s="81"/>
      <c r="AG20" s="81"/>
    </row>
    <row r="21" spans="1:33" ht="12.75">
      <c r="A21" s="85" t="s">
        <v>156</v>
      </c>
      <c r="B21" s="83" t="s">
        <v>266</v>
      </c>
      <c r="C21" s="84"/>
      <c r="D21" s="84"/>
      <c r="E21" s="84"/>
      <c r="F21" s="84"/>
      <c r="G21" s="84"/>
      <c r="H21" s="84"/>
      <c r="I21" s="84"/>
      <c r="J21" s="84"/>
      <c r="K21" s="84"/>
      <c r="L21" s="84"/>
      <c r="M21" s="84"/>
      <c r="N21" s="84"/>
      <c r="O21" s="84"/>
      <c r="P21" s="84"/>
      <c r="Q21" s="84"/>
      <c r="R21" s="84"/>
      <c r="S21" s="84"/>
      <c r="T21" s="84"/>
      <c r="U21" s="84"/>
      <c r="V21" s="84"/>
      <c r="W21" s="84"/>
      <c r="Y21" s="81"/>
      <c r="Z21" s="81"/>
      <c r="AA21" s="81"/>
      <c r="AB21" s="81"/>
      <c r="AC21" s="81"/>
      <c r="AD21" s="81"/>
      <c r="AE21" s="81"/>
      <c r="AF21" s="81"/>
      <c r="AG21" s="81"/>
    </row>
    <row r="22" spans="1:33" ht="12.75">
      <c r="A22" s="74"/>
      <c r="B22" s="74"/>
      <c r="C22" s="74"/>
      <c r="D22" s="74"/>
      <c r="E22" s="74"/>
      <c r="F22" s="74"/>
      <c r="G22" s="74"/>
      <c r="H22" s="74"/>
      <c r="I22" s="74"/>
      <c r="J22" s="74"/>
      <c r="K22" s="74"/>
      <c r="L22" s="74"/>
      <c r="M22" s="74"/>
      <c r="N22" s="74"/>
      <c r="O22" s="74"/>
      <c r="P22" s="74"/>
      <c r="Q22" s="74"/>
      <c r="R22" s="74"/>
      <c r="S22" s="74"/>
      <c r="T22" s="74"/>
      <c r="U22" s="74"/>
      <c r="V22" s="74"/>
      <c r="W22" s="74"/>
      <c r="Y22" s="81"/>
      <c r="Z22" s="81"/>
      <c r="AA22" s="81"/>
      <c r="AB22" s="81"/>
      <c r="AC22" s="81"/>
      <c r="AD22" s="81"/>
      <c r="AE22" s="81"/>
      <c r="AF22" s="81"/>
      <c r="AG22" s="81"/>
    </row>
    <row r="23" spans="1:33" ht="12.75">
      <c r="A23" s="78" t="s">
        <v>311</v>
      </c>
      <c r="B23" s="74"/>
      <c r="C23" s="74"/>
      <c r="D23" s="74"/>
      <c r="E23" s="74"/>
      <c r="F23" s="74"/>
      <c r="G23" s="74"/>
      <c r="H23" s="74"/>
      <c r="I23" s="74"/>
      <c r="J23" s="74"/>
      <c r="K23" s="74"/>
      <c r="L23" s="74"/>
      <c r="M23" s="74"/>
      <c r="N23" s="74"/>
      <c r="O23" s="74"/>
      <c r="P23" s="74"/>
      <c r="Q23" s="74"/>
      <c r="R23" s="74"/>
      <c r="S23" s="74"/>
      <c r="T23" s="74"/>
      <c r="U23" s="74"/>
      <c r="V23" s="74"/>
      <c r="W23" s="74"/>
      <c r="Y23" s="81"/>
      <c r="Z23" s="81"/>
      <c r="AA23" s="81"/>
      <c r="AB23" s="81"/>
      <c r="AC23" s="81"/>
      <c r="AD23" s="81"/>
      <c r="AE23" s="81"/>
      <c r="AF23" s="81"/>
      <c r="AG23" s="81"/>
    </row>
    <row r="24" spans="1:33" ht="25.5" customHeight="1">
      <c r="A24" s="196" t="s">
        <v>330</v>
      </c>
      <c r="B24" s="196"/>
      <c r="C24" s="196"/>
      <c r="D24" s="196"/>
      <c r="E24" s="196"/>
      <c r="F24" s="196"/>
      <c r="G24" s="196"/>
      <c r="H24" s="196"/>
      <c r="I24" s="196"/>
      <c r="J24" s="196"/>
      <c r="K24" s="196"/>
      <c r="L24" s="196"/>
      <c r="M24" s="196"/>
      <c r="N24" s="196"/>
      <c r="O24" s="196"/>
      <c r="P24" s="196"/>
      <c r="Q24" s="196"/>
      <c r="R24" s="196"/>
      <c r="S24" s="196"/>
      <c r="T24" s="196"/>
      <c r="U24" s="196"/>
      <c r="V24" s="196"/>
      <c r="W24" s="196"/>
      <c r="Y24" s="81"/>
      <c r="AA24" s="81"/>
      <c r="AB24" s="81"/>
      <c r="AC24" s="81"/>
      <c r="AD24" s="81"/>
      <c r="AE24" s="81"/>
      <c r="AF24" s="81"/>
      <c r="AG24" s="81"/>
    </row>
    <row r="25" spans="1:33" ht="12.75">
      <c r="A25" s="74"/>
      <c r="B25" s="74"/>
      <c r="C25" s="74"/>
      <c r="D25" s="74"/>
      <c r="E25" s="74"/>
      <c r="F25" s="74"/>
      <c r="G25" s="74"/>
      <c r="H25" s="74"/>
      <c r="I25" s="74"/>
      <c r="J25" s="74"/>
      <c r="K25" s="74"/>
      <c r="L25" s="74"/>
      <c r="M25" s="74"/>
      <c r="N25" s="74"/>
      <c r="O25" s="74"/>
      <c r="P25" s="74"/>
      <c r="Q25" s="74"/>
      <c r="R25" s="74"/>
      <c r="S25" s="74"/>
      <c r="T25" s="74"/>
      <c r="U25" s="74"/>
      <c r="V25" s="74"/>
      <c r="W25" s="74"/>
      <c r="AA25" s="81"/>
      <c r="AB25" s="81"/>
      <c r="AC25" s="81"/>
      <c r="AD25" s="81"/>
      <c r="AE25" s="81"/>
      <c r="AF25" s="81"/>
      <c r="AG25" s="81"/>
    </row>
    <row r="26" spans="1:33" ht="12.75">
      <c r="A26" s="76" t="s">
        <v>313</v>
      </c>
      <c r="B26" s="74"/>
      <c r="C26" s="74"/>
      <c r="D26" s="74"/>
      <c r="E26" s="74"/>
      <c r="F26" s="74"/>
      <c r="G26" s="74"/>
      <c r="H26" s="74"/>
      <c r="I26" s="74"/>
      <c r="J26" s="74"/>
      <c r="K26" s="74"/>
      <c r="L26" s="74"/>
      <c r="M26" s="74"/>
      <c r="N26" s="74"/>
      <c r="O26" s="74"/>
      <c r="P26" s="74"/>
      <c r="Q26" s="74"/>
      <c r="R26" s="74"/>
      <c r="S26" s="74"/>
      <c r="T26" s="74"/>
      <c r="U26" s="74"/>
      <c r="V26" s="74"/>
      <c r="W26" s="74"/>
      <c r="AA26" s="81"/>
      <c r="AB26" s="81"/>
      <c r="AC26" s="81"/>
      <c r="AD26" s="81"/>
      <c r="AE26" s="81"/>
      <c r="AF26" s="81"/>
      <c r="AG26" s="81"/>
    </row>
    <row r="27" spans="1:33" ht="15">
      <c r="A27" s="86"/>
      <c r="B27" s="74"/>
      <c r="C27" s="74"/>
      <c r="D27" s="74"/>
      <c r="E27" s="74"/>
      <c r="F27" s="74"/>
      <c r="G27" s="74"/>
      <c r="H27" s="74"/>
      <c r="I27" s="74"/>
      <c r="J27" s="74"/>
      <c r="K27" s="74"/>
      <c r="L27" s="74"/>
      <c r="M27" s="74"/>
      <c r="N27" s="202" t="s">
        <v>160</v>
      </c>
      <c r="O27" s="202"/>
      <c r="P27" s="202"/>
      <c r="Q27" s="202"/>
      <c r="R27" s="202"/>
      <c r="S27" s="202" t="s">
        <v>58</v>
      </c>
      <c r="T27" s="202"/>
      <c r="U27" s="202"/>
      <c r="V27" s="202"/>
      <c r="W27" s="202"/>
      <c r="AA27" s="81"/>
      <c r="AB27" s="81"/>
      <c r="AC27" s="81"/>
      <c r="AD27" s="81"/>
      <c r="AE27" s="81"/>
      <c r="AF27" s="81"/>
      <c r="AG27" s="81"/>
    </row>
    <row r="28" spans="1:33" ht="14.25" customHeight="1">
      <c r="A28" s="203" t="s">
        <v>152</v>
      </c>
      <c r="B28" s="203"/>
      <c r="C28" s="204">
        <v>18</v>
      </c>
      <c r="D28" s="204"/>
      <c r="E28" s="203" t="s">
        <v>164</v>
      </c>
      <c r="F28" s="203"/>
      <c r="G28" s="203"/>
      <c r="H28" s="203"/>
      <c r="I28" s="203"/>
      <c r="J28" s="203"/>
      <c r="K28" s="203"/>
      <c r="L28" s="203"/>
      <c r="M28" s="203"/>
      <c r="N28" s="190">
        <v>100</v>
      </c>
      <c r="O28" s="190"/>
      <c r="P28" s="190"/>
      <c r="Q28" s="190"/>
      <c r="R28" s="190"/>
      <c r="S28" s="201">
        <f>ROUND(N28*C28/4000,2)*4</f>
        <v>1.8</v>
      </c>
      <c r="T28" s="201"/>
      <c r="U28" s="201"/>
      <c r="V28" s="201"/>
      <c r="W28" s="201"/>
      <c r="AA28" s="81"/>
      <c r="AB28" s="81"/>
      <c r="AC28" s="81"/>
      <c r="AD28" s="81"/>
      <c r="AE28" s="81"/>
      <c r="AF28" s="81"/>
      <c r="AG28" s="81"/>
    </row>
    <row r="29" spans="1:23" ht="14.25" customHeight="1">
      <c r="A29" s="87"/>
      <c r="B29" s="88"/>
      <c r="C29" s="88"/>
      <c r="D29" s="88"/>
      <c r="E29" s="198" t="s">
        <v>262</v>
      </c>
      <c r="F29" s="198"/>
      <c r="G29" s="198"/>
      <c r="H29" s="198"/>
      <c r="I29" s="198"/>
      <c r="J29" s="198"/>
      <c r="K29" s="198"/>
      <c r="L29" s="198"/>
      <c r="M29" s="198"/>
      <c r="N29" s="198"/>
      <c r="O29" s="198"/>
      <c r="P29" s="198"/>
      <c r="Q29" s="198"/>
      <c r="R29" s="198"/>
      <c r="S29" s="197">
        <f>S28</f>
        <v>1.8</v>
      </c>
      <c r="T29" s="197"/>
      <c r="U29" s="197"/>
      <c r="V29" s="197"/>
      <c r="W29" s="197"/>
    </row>
    <row r="30" spans="1:23" ht="12.75">
      <c r="A30" s="74"/>
      <c r="B30" s="74"/>
      <c r="C30" s="74"/>
      <c r="D30" s="74"/>
      <c r="E30" s="74"/>
      <c r="F30" s="74"/>
      <c r="G30" s="74"/>
      <c r="H30" s="74"/>
      <c r="I30" s="74"/>
      <c r="J30" s="74"/>
      <c r="K30" s="74"/>
      <c r="L30" s="74"/>
      <c r="M30" s="74"/>
      <c r="N30" s="74"/>
      <c r="O30" s="74"/>
      <c r="P30" s="74"/>
      <c r="Q30" s="74"/>
      <c r="R30" s="74"/>
      <c r="S30" s="74"/>
      <c r="T30" s="74"/>
      <c r="U30" s="74"/>
      <c r="V30" s="74"/>
      <c r="W30" s="74"/>
    </row>
    <row r="31" spans="1:23" ht="12.75">
      <c r="A31" s="76" t="s">
        <v>269</v>
      </c>
      <c r="B31" s="74"/>
      <c r="C31" s="74"/>
      <c r="D31" s="74"/>
      <c r="E31" s="74"/>
      <c r="F31" s="74"/>
      <c r="G31" s="74"/>
      <c r="H31" s="74"/>
      <c r="I31" s="74"/>
      <c r="J31" s="74"/>
      <c r="K31" s="74"/>
      <c r="L31" s="74"/>
      <c r="M31" s="74"/>
      <c r="N31" s="74"/>
      <c r="O31" s="74"/>
      <c r="P31" s="74"/>
      <c r="Q31" s="74"/>
      <c r="R31" s="74"/>
      <c r="S31" s="74"/>
      <c r="T31" s="74"/>
      <c r="U31" s="74"/>
      <c r="V31" s="74"/>
      <c r="W31" s="74"/>
    </row>
    <row r="32" spans="1:23" ht="12.75">
      <c r="A32" s="89" t="s">
        <v>143</v>
      </c>
      <c r="B32" s="74"/>
      <c r="C32" s="74"/>
      <c r="D32" s="74"/>
      <c r="E32" s="74"/>
      <c r="F32" s="74"/>
      <c r="G32" s="74"/>
      <c r="H32" s="74"/>
      <c r="I32" s="74"/>
      <c r="J32" s="74"/>
      <c r="K32" s="74"/>
      <c r="L32" s="74"/>
      <c r="M32" s="74"/>
      <c r="N32" s="74"/>
      <c r="O32" s="74"/>
      <c r="P32" s="74"/>
      <c r="Q32" s="74"/>
      <c r="R32" s="74"/>
      <c r="S32" s="74"/>
      <c r="T32" s="74"/>
      <c r="U32" s="74"/>
      <c r="V32" s="74"/>
      <c r="W32" s="74"/>
    </row>
    <row r="33" spans="1:23" ht="12.75">
      <c r="A33" s="89" t="s">
        <v>158</v>
      </c>
      <c r="B33" s="74"/>
      <c r="C33" s="74"/>
      <c r="D33" s="74"/>
      <c r="E33" s="74"/>
      <c r="F33" s="74"/>
      <c r="G33" s="74"/>
      <c r="H33" s="74"/>
      <c r="I33" s="74"/>
      <c r="J33" s="74"/>
      <c r="K33" s="74"/>
      <c r="L33" s="74"/>
      <c r="M33" s="74"/>
      <c r="N33" s="74"/>
      <c r="O33" s="74"/>
      <c r="P33" s="74"/>
      <c r="Q33" s="74"/>
      <c r="R33" s="74"/>
      <c r="S33" s="74"/>
      <c r="T33" s="74"/>
      <c r="U33" s="74"/>
      <c r="V33" s="74"/>
      <c r="W33" s="74"/>
    </row>
    <row r="34" spans="1:23" ht="12.75">
      <c r="A34" s="74"/>
      <c r="B34" s="74"/>
      <c r="C34" s="74"/>
      <c r="D34" s="74"/>
      <c r="E34" s="74"/>
      <c r="F34" s="74"/>
      <c r="G34" s="74"/>
      <c r="H34" s="74"/>
      <c r="I34" s="74"/>
      <c r="J34" s="74"/>
      <c r="K34" s="74"/>
      <c r="L34" s="74"/>
      <c r="M34" s="74"/>
      <c r="N34" s="74"/>
      <c r="O34" s="74"/>
      <c r="P34" s="74"/>
      <c r="Q34" s="74"/>
      <c r="R34" s="74"/>
      <c r="S34" s="74"/>
      <c r="T34" s="74"/>
      <c r="U34" s="74"/>
      <c r="V34" s="74"/>
      <c r="W34" s="74"/>
    </row>
  </sheetData>
  <sheetProtection password="C623" sheet="1" objects="1" scenarios="1"/>
  <mergeCells count="20">
    <mergeCell ref="A24:W24"/>
    <mergeCell ref="S29:W29"/>
    <mergeCell ref="E29:R29"/>
    <mergeCell ref="A28:B28"/>
    <mergeCell ref="E28:M28"/>
    <mergeCell ref="C28:D28"/>
    <mergeCell ref="A12:V12"/>
    <mergeCell ref="B9:W9"/>
    <mergeCell ref="B13:V13"/>
    <mergeCell ref="S28:W28"/>
    <mergeCell ref="B14:W14"/>
    <mergeCell ref="S27:W27"/>
    <mergeCell ref="N27:R27"/>
    <mergeCell ref="A15:W15"/>
    <mergeCell ref="A16:W16"/>
    <mergeCell ref="N28:R28"/>
    <mergeCell ref="A6:W6"/>
    <mergeCell ref="A2:W2"/>
    <mergeCell ref="A3:W3"/>
    <mergeCell ref="A4:W4"/>
  </mergeCells>
  <conditionalFormatting sqref="N28:R28 C28:D28">
    <cfRule type="cellIs" priority="1" dxfId="0" operator="equal" stopIfTrue="1">
      <formula>$V$1</formula>
    </cfRule>
  </conditionalFormatting>
  <printOptions/>
  <pageMargins left="0.75" right="0.75" top="0.96" bottom="1.05" header="0.4921259845" footer="0.4921259845"/>
  <pageSetup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7"/>
  <dimension ref="A1:AH132"/>
  <sheetViews>
    <sheetView zoomScalePageLayoutView="0" workbookViewId="0" topLeftCell="A1">
      <selection activeCell="N24" sqref="N24:R24"/>
    </sheetView>
  </sheetViews>
  <sheetFormatPr defaultColWidth="9.00390625" defaultRowHeight="12.75"/>
  <cols>
    <col min="1" max="1" width="3.625" style="4" customWidth="1"/>
    <col min="2" max="23" width="3.75390625" style="4" customWidth="1"/>
    <col min="24" max="29" width="9.125" style="4" customWidth="1"/>
    <col min="30" max="30" width="0" style="4" hidden="1" customWidth="1"/>
    <col min="31" max="16384" width="9.125" style="4" customWidth="1"/>
  </cols>
  <sheetData>
    <row r="1" spans="1:23" ht="12.75">
      <c r="A1" s="3"/>
      <c r="B1" s="3"/>
      <c r="C1" s="3"/>
      <c r="D1" s="3"/>
      <c r="E1" s="3"/>
      <c r="F1" s="3"/>
      <c r="G1" s="3"/>
      <c r="H1" s="3"/>
      <c r="I1" s="3"/>
      <c r="J1" s="3"/>
      <c r="K1" s="3"/>
      <c r="L1" s="3"/>
      <c r="M1" s="3"/>
      <c r="N1" s="3"/>
      <c r="O1" s="3"/>
      <c r="P1" s="3"/>
      <c r="Q1" s="3"/>
      <c r="R1" s="3"/>
      <c r="S1" s="3"/>
      <c r="T1" s="3"/>
      <c r="U1" s="3"/>
      <c r="V1" s="3"/>
      <c r="W1" s="3"/>
    </row>
    <row r="2" spans="1:23" ht="15.75">
      <c r="A2" s="151" t="s">
        <v>339</v>
      </c>
      <c r="B2" s="151"/>
      <c r="C2" s="151"/>
      <c r="D2" s="151"/>
      <c r="E2" s="151"/>
      <c r="F2" s="151"/>
      <c r="G2" s="151"/>
      <c r="H2" s="151"/>
      <c r="I2" s="151"/>
      <c r="J2" s="151"/>
      <c r="K2" s="151"/>
      <c r="L2" s="151"/>
      <c r="M2" s="151"/>
      <c r="N2" s="151"/>
      <c r="O2" s="151"/>
      <c r="P2" s="151"/>
      <c r="Q2" s="151"/>
      <c r="R2" s="151"/>
      <c r="S2" s="151"/>
      <c r="T2" s="151"/>
      <c r="U2" s="151"/>
      <c r="V2" s="151"/>
      <c r="W2" s="151"/>
    </row>
    <row r="3" spans="1:23" ht="12.75">
      <c r="A3" s="152" t="s">
        <v>151</v>
      </c>
      <c r="B3" s="152"/>
      <c r="C3" s="152"/>
      <c r="D3" s="152"/>
      <c r="E3" s="152"/>
      <c r="F3" s="152"/>
      <c r="G3" s="152"/>
      <c r="H3" s="152"/>
      <c r="I3" s="152"/>
      <c r="J3" s="152"/>
      <c r="K3" s="152"/>
      <c r="L3" s="152"/>
      <c r="M3" s="152"/>
      <c r="N3" s="152"/>
      <c r="O3" s="152"/>
      <c r="P3" s="152"/>
      <c r="Q3" s="152"/>
      <c r="R3" s="152"/>
      <c r="S3" s="152"/>
      <c r="T3" s="152"/>
      <c r="U3" s="152"/>
      <c r="V3" s="152"/>
      <c r="W3" s="152"/>
    </row>
    <row r="4" spans="1:30" ht="18">
      <c r="A4" s="153" t="str">
        <f>'poistná zmluva'!A3:W3</f>
        <v>číslo: 11- 410225</v>
      </c>
      <c r="B4" s="153"/>
      <c r="C4" s="153"/>
      <c r="D4" s="153"/>
      <c r="E4" s="153"/>
      <c r="F4" s="153"/>
      <c r="G4" s="153"/>
      <c r="H4" s="153"/>
      <c r="I4" s="153"/>
      <c r="J4" s="153"/>
      <c r="K4" s="153"/>
      <c r="L4" s="153"/>
      <c r="M4" s="153"/>
      <c r="N4" s="153"/>
      <c r="O4" s="153"/>
      <c r="P4" s="153"/>
      <c r="Q4" s="153"/>
      <c r="R4" s="153"/>
      <c r="S4" s="153"/>
      <c r="T4" s="153"/>
      <c r="U4" s="153"/>
      <c r="V4" s="153"/>
      <c r="W4" s="153"/>
      <c r="Z4" s="97"/>
      <c r="AA4" s="97"/>
      <c r="AB4" s="97"/>
      <c r="AC4" s="97"/>
      <c r="AD4" s="98">
        <v>1</v>
      </c>
    </row>
    <row r="5" spans="1:29" ht="13.5" thickBot="1">
      <c r="A5" s="3"/>
      <c r="B5" s="3"/>
      <c r="C5" s="3"/>
      <c r="D5" s="3"/>
      <c r="E5" s="3"/>
      <c r="F5" s="3"/>
      <c r="G5" s="3"/>
      <c r="H5" s="3"/>
      <c r="I5" s="3"/>
      <c r="J5" s="3"/>
      <c r="K5" s="3"/>
      <c r="L5" s="3"/>
      <c r="M5" s="3"/>
      <c r="N5" s="3"/>
      <c r="O5" s="3"/>
      <c r="P5" s="3"/>
      <c r="Q5" s="3"/>
      <c r="R5" s="3"/>
      <c r="S5" s="3"/>
      <c r="T5" s="3"/>
      <c r="U5" s="3"/>
      <c r="V5" s="3"/>
      <c r="W5" s="3"/>
      <c r="Z5" s="97"/>
      <c r="AA5" s="97"/>
      <c r="AB5" s="97"/>
      <c r="AC5" s="97"/>
    </row>
    <row r="6" spans="1:29" ht="21" thickBot="1">
      <c r="A6" s="154" t="s">
        <v>76</v>
      </c>
      <c r="B6" s="154"/>
      <c r="C6" s="154"/>
      <c r="D6" s="154"/>
      <c r="E6" s="154"/>
      <c r="F6" s="154"/>
      <c r="G6" s="154"/>
      <c r="H6" s="154"/>
      <c r="I6" s="154"/>
      <c r="J6" s="154"/>
      <c r="K6" s="154"/>
      <c r="L6" s="154"/>
      <c r="M6" s="154"/>
      <c r="N6" s="154"/>
      <c r="O6" s="154"/>
      <c r="P6" s="154"/>
      <c r="Q6" s="154"/>
      <c r="R6" s="154"/>
      <c r="S6" s="154"/>
      <c r="T6" s="154"/>
      <c r="U6" s="154"/>
      <c r="V6" s="154"/>
      <c r="W6" s="154"/>
      <c r="Z6" s="97"/>
      <c r="AA6" s="97"/>
      <c r="AB6" s="97"/>
      <c r="AC6" s="97"/>
    </row>
    <row r="7" spans="1:29" ht="12.75">
      <c r="A7" s="3"/>
      <c r="B7" s="3"/>
      <c r="C7" s="3"/>
      <c r="D7" s="3"/>
      <c r="E7" s="3"/>
      <c r="F7" s="3"/>
      <c r="G7" s="3"/>
      <c r="H7" s="3"/>
      <c r="I7" s="3"/>
      <c r="J7" s="3"/>
      <c r="K7" s="3"/>
      <c r="L7" s="3"/>
      <c r="M7" s="3"/>
      <c r="N7" s="3"/>
      <c r="O7" s="3"/>
      <c r="P7" s="3"/>
      <c r="Q7" s="3"/>
      <c r="R7" s="3"/>
      <c r="S7" s="3"/>
      <c r="T7" s="3"/>
      <c r="U7" s="3"/>
      <c r="V7" s="3"/>
      <c r="W7" s="3"/>
      <c r="Z7" s="97"/>
      <c r="AA7" s="97"/>
      <c r="AB7" s="97"/>
      <c r="AC7" s="97"/>
    </row>
    <row r="8" spans="1:23" ht="12.75">
      <c r="A8" s="50" t="s">
        <v>268</v>
      </c>
      <c r="B8" s="3"/>
      <c r="C8" s="3"/>
      <c r="D8" s="3"/>
      <c r="E8" s="3"/>
      <c r="F8" s="3"/>
      <c r="G8" s="3"/>
      <c r="H8" s="3"/>
      <c r="I8" s="3"/>
      <c r="J8" s="3"/>
      <c r="K8" s="3"/>
      <c r="L8" s="3"/>
      <c r="M8" s="3"/>
      <c r="N8" s="3"/>
      <c r="O8" s="3"/>
      <c r="P8" s="3"/>
      <c r="Q8" s="3"/>
      <c r="R8" s="3"/>
      <c r="S8" s="3"/>
      <c r="T8" s="3"/>
      <c r="U8" s="3"/>
      <c r="V8" s="3"/>
      <c r="W8" s="3"/>
    </row>
    <row r="9" spans="1:23" ht="25.5" customHeight="1">
      <c r="A9" s="41" t="s">
        <v>152</v>
      </c>
      <c r="B9" s="122" t="str">
        <f>"zodpovednosť právníckej osoby za škody spôsobené inému porušením právnej povinnosti v súvislosti s činnosťou alebo vzťahom poisteného na poistnú sumu "&amp;TEXT(N23,"# ##0,00")&amp;" EUR."</f>
        <v>zodpovednosť právníckej osoby za škody spôsobené inému porušením právnej povinnosti v súvislosti s činnosťou alebo vzťahom poisteného na poistnú sumu 17 000,00 EUR.</v>
      </c>
      <c r="C9" s="122"/>
      <c r="D9" s="122"/>
      <c r="E9" s="122"/>
      <c r="F9" s="122"/>
      <c r="G9" s="122"/>
      <c r="H9" s="122"/>
      <c r="I9" s="122"/>
      <c r="J9" s="122"/>
      <c r="K9" s="122"/>
      <c r="L9" s="122"/>
      <c r="M9" s="122"/>
      <c r="N9" s="122"/>
      <c r="O9" s="122"/>
      <c r="P9" s="122"/>
      <c r="Q9" s="122"/>
      <c r="R9" s="122"/>
      <c r="S9" s="122"/>
      <c r="T9" s="122"/>
      <c r="U9" s="122"/>
      <c r="V9" s="122"/>
      <c r="W9" s="122"/>
    </row>
    <row r="10" spans="1:23" ht="38.25" customHeight="1">
      <c r="A10" s="41" t="s">
        <v>153</v>
      </c>
      <c r="B10" s="122" t="str">
        <f>"zodpovednosť poisteného - štatutárneho zástupcu  subjektu územnej samosprávy (predsedu VUC, primátora mesta, starostu obce) za škody spôsobené inému porušením právnej povinnosti v súvislosti s činnosťou alebo vzťahom poisteného na poistnú sumu "&amp;TEXT(N24,"# ##0,00")&amp;" EUR."</f>
        <v>zodpovednosť poisteného - štatutárneho zástupcu  subjektu územnej samosprávy (predsedu VUC, primátora mesta, starostu obce) za škody spôsobené inému porušením právnej povinnosti v súvislosti s činnosťou alebo vzťahom poisteného na poistnú sumu 2 000,00 EUR.</v>
      </c>
      <c r="C10" s="122"/>
      <c r="D10" s="122"/>
      <c r="E10" s="122"/>
      <c r="F10" s="122"/>
      <c r="G10" s="122"/>
      <c r="H10" s="122"/>
      <c r="I10" s="122"/>
      <c r="J10" s="122"/>
      <c r="K10" s="122"/>
      <c r="L10" s="122"/>
      <c r="M10" s="122"/>
      <c r="N10" s="122"/>
      <c r="O10" s="122"/>
      <c r="P10" s="122"/>
      <c r="Q10" s="122"/>
      <c r="R10" s="122"/>
      <c r="S10" s="122"/>
      <c r="T10" s="122"/>
      <c r="U10" s="122"/>
      <c r="V10" s="122"/>
      <c r="W10" s="122"/>
    </row>
    <row r="11" spans="1:23" ht="12.75">
      <c r="A11" s="3"/>
      <c r="B11" s="3"/>
      <c r="C11" s="3"/>
      <c r="D11" s="3"/>
      <c r="E11" s="3"/>
      <c r="F11" s="3"/>
      <c r="G11" s="3"/>
      <c r="H11" s="3"/>
      <c r="I11" s="3"/>
      <c r="J11" s="3"/>
      <c r="K11" s="3"/>
      <c r="L11" s="3"/>
      <c r="M11" s="3"/>
      <c r="N11" s="3"/>
      <c r="O11" s="3"/>
      <c r="P11" s="3"/>
      <c r="Q11" s="3"/>
      <c r="R11" s="3"/>
      <c r="S11" s="3"/>
      <c r="T11" s="3"/>
      <c r="U11" s="3"/>
      <c r="V11" s="3"/>
      <c r="W11" s="3"/>
    </row>
    <row r="12" spans="1:23" ht="12.75">
      <c r="A12" s="23" t="s">
        <v>312</v>
      </c>
      <c r="B12" s="3"/>
      <c r="C12" s="3"/>
      <c r="D12" s="3"/>
      <c r="E12" s="3"/>
      <c r="F12" s="3"/>
      <c r="G12" s="3"/>
      <c r="H12" s="3"/>
      <c r="I12" s="3"/>
      <c r="J12" s="3"/>
      <c r="K12" s="3"/>
      <c r="L12" s="3"/>
      <c r="M12" s="3"/>
      <c r="N12" s="3"/>
      <c r="O12" s="3"/>
      <c r="P12" s="3"/>
      <c r="Q12" s="3"/>
      <c r="R12" s="3"/>
      <c r="S12" s="3"/>
      <c r="T12" s="3"/>
      <c r="U12" s="3"/>
      <c r="V12" s="3"/>
      <c r="W12" s="3"/>
    </row>
    <row r="13" spans="1:23" ht="12.75" customHeight="1">
      <c r="A13" s="157" t="s">
        <v>308</v>
      </c>
      <c r="B13" s="157"/>
      <c r="C13" s="157"/>
      <c r="D13" s="157"/>
      <c r="E13" s="157"/>
      <c r="F13" s="157"/>
      <c r="G13" s="157"/>
      <c r="H13" s="157"/>
      <c r="I13" s="157"/>
      <c r="J13" s="157"/>
      <c r="K13" s="157"/>
      <c r="L13" s="157"/>
      <c r="M13" s="157"/>
      <c r="N13" s="157"/>
      <c r="O13" s="157"/>
      <c r="P13" s="157"/>
      <c r="Q13" s="157"/>
      <c r="R13" s="157"/>
      <c r="S13" s="157"/>
      <c r="T13" s="157"/>
      <c r="U13" s="157"/>
      <c r="V13" s="157"/>
      <c r="W13" s="3"/>
    </row>
    <row r="14" spans="1:23" ht="12.75">
      <c r="A14" s="54" t="s">
        <v>309</v>
      </c>
      <c r="B14" s="125" t="s">
        <v>305</v>
      </c>
      <c r="C14" s="125"/>
      <c r="D14" s="125"/>
      <c r="E14" s="125"/>
      <c r="F14" s="125"/>
      <c r="G14" s="125"/>
      <c r="H14" s="125"/>
      <c r="I14" s="125"/>
      <c r="J14" s="125"/>
      <c r="K14" s="125"/>
      <c r="L14" s="125"/>
      <c r="M14" s="125"/>
      <c r="N14" s="125"/>
      <c r="O14" s="125"/>
      <c r="P14" s="125"/>
      <c r="Q14" s="125"/>
      <c r="R14" s="125"/>
      <c r="S14" s="125"/>
      <c r="T14" s="125"/>
      <c r="U14" s="125"/>
      <c r="V14" s="125"/>
      <c r="W14" s="3"/>
    </row>
    <row r="15" spans="1:23" ht="38.25" customHeight="1">
      <c r="A15" s="54" t="s">
        <v>309</v>
      </c>
      <c r="B15" s="122" t="s">
        <v>306</v>
      </c>
      <c r="C15" s="122"/>
      <c r="D15" s="122"/>
      <c r="E15" s="122"/>
      <c r="F15" s="122"/>
      <c r="G15" s="122"/>
      <c r="H15" s="122"/>
      <c r="I15" s="122"/>
      <c r="J15" s="122"/>
      <c r="K15" s="122"/>
      <c r="L15" s="122"/>
      <c r="M15" s="122"/>
      <c r="N15" s="122"/>
      <c r="O15" s="122"/>
      <c r="P15" s="122"/>
      <c r="Q15" s="122"/>
      <c r="R15" s="122"/>
      <c r="S15" s="122"/>
      <c r="T15" s="122"/>
      <c r="U15" s="122"/>
      <c r="V15" s="122"/>
      <c r="W15" s="122"/>
    </row>
    <row r="16" spans="1:23" ht="12.75">
      <c r="A16" s="54" t="s">
        <v>309</v>
      </c>
      <c r="B16" s="125" t="s">
        <v>307</v>
      </c>
      <c r="C16" s="125"/>
      <c r="D16" s="125"/>
      <c r="E16" s="125"/>
      <c r="F16" s="125"/>
      <c r="G16" s="125"/>
      <c r="H16" s="125"/>
      <c r="I16" s="125"/>
      <c r="J16" s="125"/>
      <c r="K16" s="125"/>
      <c r="L16" s="125"/>
      <c r="M16" s="125"/>
      <c r="N16" s="125"/>
      <c r="O16" s="125"/>
      <c r="P16" s="125"/>
      <c r="Q16" s="125"/>
      <c r="R16" s="125"/>
      <c r="S16" s="125"/>
      <c r="T16" s="125"/>
      <c r="U16" s="125"/>
      <c r="V16" s="125"/>
      <c r="W16" s="3"/>
    </row>
    <row r="17" spans="1:23" ht="12.75">
      <c r="A17" s="3"/>
      <c r="B17" s="3"/>
      <c r="C17" s="3"/>
      <c r="D17" s="3"/>
      <c r="E17" s="3"/>
      <c r="F17" s="3"/>
      <c r="G17" s="3"/>
      <c r="H17" s="3"/>
      <c r="I17" s="3"/>
      <c r="J17" s="3"/>
      <c r="K17" s="3"/>
      <c r="L17" s="3"/>
      <c r="M17" s="3"/>
      <c r="N17" s="3"/>
      <c r="O17" s="3"/>
      <c r="P17" s="3"/>
      <c r="Q17" s="3"/>
      <c r="R17" s="3"/>
      <c r="S17" s="3"/>
      <c r="T17" s="3"/>
      <c r="U17" s="3"/>
      <c r="V17" s="3"/>
      <c r="W17" s="3"/>
    </row>
    <row r="18" spans="1:23" ht="12.75">
      <c r="A18" s="23" t="s">
        <v>311</v>
      </c>
      <c r="B18" s="3"/>
      <c r="C18" s="3"/>
      <c r="D18" s="3"/>
      <c r="E18" s="3"/>
      <c r="F18" s="3"/>
      <c r="G18" s="3"/>
      <c r="H18" s="3"/>
      <c r="I18" s="3"/>
      <c r="J18" s="3"/>
      <c r="K18" s="3"/>
      <c r="L18" s="3"/>
      <c r="M18" s="3"/>
      <c r="N18" s="3"/>
      <c r="O18" s="3"/>
      <c r="P18" s="3"/>
      <c r="Q18" s="3"/>
      <c r="R18" s="3"/>
      <c r="S18" s="3"/>
      <c r="T18" s="3"/>
      <c r="U18" s="3"/>
      <c r="V18" s="3"/>
      <c r="W18" s="3"/>
    </row>
    <row r="19" spans="1:23" ht="12.75">
      <c r="A19" s="99" t="s">
        <v>310</v>
      </c>
      <c r="B19" s="3"/>
      <c r="C19" s="3"/>
      <c r="D19" s="3"/>
      <c r="E19" s="3"/>
      <c r="F19" s="3"/>
      <c r="G19" s="3"/>
      <c r="H19" s="3"/>
      <c r="I19" s="3"/>
      <c r="J19" s="3"/>
      <c r="K19" s="3"/>
      <c r="L19" s="3"/>
      <c r="M19" s="3"/>
      <c r="N19" s="3"/>
      <c r="O19" s="3"/>
      <c r="P19" s="3"/>
      <c r="Q19" s="3"/>
      <c r="R19" s="3"/>
      <c r="S19" s="3"/>
      <c r="T19" s="3"/>
      <c r="U19" s="3"/>
      <c r="V19" s="3"/>
      <c r="W19" s="3"/>
    </row>
    <row r="20" spans="1:23" ht="12.75">
      <c r="A20" s="3"/>
      <c r="B20" s="3"/>
      <c r="C20" s="3"/>
      <c r="D20" s="3"/>
      <c r="E20" s="3"/>
      <c r="F20" s="3"/>
      <c r="G20" s="3"/>
      <c r="H20" s="3"/>
      <c r="I20" s="3"/>
      <c r="J20" s="3"/>
      <c r="K20" s="3"/>
      <c r="L20" s="3"/>
      <c r="M20" s="3"/>
      <c r="N20" s="3"/>
      <c r="O20" s="3"/>
      <c r="P20" s="3"/>
      <c r="Q20" s="3"/>
      <c r="R20" s="3"/>
      <c r="S20" s="3"/>
      <c r="T20" s="3"/>
      <c r="U20" s="3"/>
      <c r="V20" s="3"/>
      <c r="W20" s="3"/>
    </row>
    <row r="21" spans="1:23" ht="12.75">
      <c r="A21" s="50" t="s">
        <v>313</v>
      </c>
      <c r="B21" s="3"/>
      <c r="C21" s="3"/>
      <c r="D21" s="3"/>
      <c r="E21" s="3"/>
      <c r="F21" s="3"/>
      <c r="G21" s="3"/>
      <c r="H21" s="3"/>
      <c r="I21" s="3"/>
      <c r="J21" s="3"/>
      <c r="K21" s="3"/>
      <c r="L21" s="3"/>
      <c r="M21" s="3"/>
      <c r="N21" s="3"/>
      <c r="O21" s="3"/>
      <c r="P21" s="3"/>
      <c r="Q21" s="3"/>
      <c r="R21" s="3"/>
      <c r="S21" s="3"/>
      <c r="T21" s="3"/>
      <c r="U21" s="3"/>
      <c r="V21" s="3"/>
      <c r="W21" s="3"/>
    </row>
    <row r="22" spans="1:23" ht="15">
      <c r="A22" s="57"/>
      <c r="B22" s="3"/>
      <c r="C22" s="3"/>
      <c r="D22" s="3"/>
      <c r="E22" s="3"/>
      <c r="F22" s="3"/>
      <c r="G22" s="3"/>
      <c r="H22" s="3"/>
      <c r="I22" s="3"/>
      <c r="J22" s="3"/>
      <c r="K22" s="3"/>
      <c r="L22" s="3"/>
      <c r="M22" s="3"/>
      <c r="N22" s="150" t="s">
        <v>160</v>
      </c>
      <c r="O22" s="150"/>
      <c r="P22" s="150"/>
      <c r="Q22" s="150"/>
      <c r="R22" s="150"/>
      <c r="S22" s="150" t="s">
        <v>58</v>
      </c>
      <c r="T22" s="150"/>
      <c r="U22" s="150"/>
      <c r="V22" s="150"/>
      <c r="W22" s="150"/>
    </row>
    <row r="23" spans="1:23" ht="14.25" customHeight="1">
      <c r="A23" s="127" t="s">
        <v>152</v>
      </c>
      <c r="B23" s="127"/>
      <c r="C23" s="147">
        <f>IF(AD4=1,7,5.1)</f>
        <v>7</v>
      </c>
      <c r="D23" s="147"/>
      <c r="E23" s="127" t="s">
        <v>164</v>
      </c>
      <c r="F23" s="127"/>
      <c r="G23" s="127"/>
      <c r="H23" s="127"/>
      <c r="I23" s="127"/>
      <c r="J23" s="127"/>
      <c r="K23" s="127"/>
      <c r="L23" s="127"/>
      <c r="M23" s="127"/>
      <c r="N23" s="148">
        <v>17000</v>
      </c>
      <c r="O23" s="148"/>
      <c r="P23" s="148"/>
      <c r="Q23" s="148"/>
      <c r="R23" s="148"/>
      <c r="S23" s="149">
        <f>ROUND(N23*C23/4000,2)*4</f>
        <v>119</v>
      </c>
      <c r="T23" s="149"/>
      <c r="U23" s="149"/>
      <c r="V23" s="149"/>
      <c r="W23" s="149"/>
    </row>
    <row r="24" spans="1:23" ht="14.25" customHeight="1">
      <c r="A24" s="127" t="s">
        <v>153</v>
      </c>
      <c r="B24" s="127"/>
      <c r="C24" s="147">
        <v>3.1</v>
      </c>
      <c r="D24" s="147"/>
      <c r="E24" s="127" t="s">
        <v>164</v>
      </c>
      <c r="F24" s="127"/>
      <c r="G24" s="127"/>
      <c r="H24" s="127"/>
      <c r="I24" s="127"/>
      <c r="J24" s="127"/>
      <c r="K24" s="127"/>
      <c r="L24" s="127"/>
      <c r="M24" s="127"/>
      <c r="N24" s="148">
        <v>2000</v>
      </c>
      <c r="O24" s="148"/>
      <c r="P24" s="148"/>
      <c r="Q24" s="148"/>
      <c r="R24" s="148"/>
      <c r="S24" s="149">
        <f>ROUND(N24*C24/4000,2)*4</f>
        <v>6.2</v>
      </c>
      <c r="T24" s="149"/>
      <c r="U24" s="149"/>
      <c r="V24" s="149"/>
      <c r="W24" s="149"/>
    </row>
    <row r="25" spans="1:23" ht="14.25" customHeight="1">
      <c r="A25" s="34"/>
      <c r="B25" s="58"/>
      <c r="C25" s="58"/>
      <c r="D25" s="58"/>
      <c r="E25" s="155" t="s">
        <v>262</v>
      </c>
      <c r="F25" s="155"/>
      <c r="G25" s="155"/>
      <c r="H25" s="155"/>
      <c r="I25" s="155"/>
      <c r="J25" s="155"/>
      <c r="K25" s="155"/>
      <c r="L25" s="155"/>
      <c r="M25" s="155"/>
      <c r="N25" s="155"/>
      <c r="O25" s="155"/>
      <c r="P25" s="155"/>
      <c r="Q25" s="155"/>
      <c r="R25" s="155"/>
      <c r="S25" s="124">
        <f>S23+S24</f>
        <v>125.2</v>
      </c>
      <c r="T25" s="124"/>
      <c r="U25" s="124"/>
      <c r="V25" s="124"/>
      <c r="W25" s="124"/>
    </row>
    <row r="26" spans="1:23" ht="12.75">
      <c r="A26" s="3"/>
      <c r="B26" s="3"/>
      <c r="C26" s="3"/>
      <c r="D26" s="3"/>
      <c r="E26" s="3"/>
      <c r="F26" s="3"/>
      <c r="G26" s="3"/>
      <c r="H26" s="3"/>
      <c r="I26" s="3"/>
      <c r="J26" s="3"/>
      <c r="K26" s="3"/>
      <c r="L26" s="3"/>
      <c r="M26" s="3"/>
      <c r="N26" s="3"/>
      <c r="O26" s="3"/>
      <c r="P26" s="3"/>
      <c r="Q26" s="3"/>
      <c r="R26" s="3"/>
      <c r="S26" s="3"/>
      <c r="T26" s="3"/>
      <c r="U26" s="3"/>
      <c r="V26" s="3"/>
      <c r="W26" s="3"/>
    </row>
    <row r="27" spans="1:23" ht="12.75">
      <c r="A27" s="50" t="s">
        <v>269</v>
      </c>
      <c r="B27" s="3"/>
      <c r="C27" s="3"/>
      <c r="D27" s="3"/>
      <c r="E27" s="3"/>
      <c r="F27" s="3"/>
      <c r="G27" s="3"/>
      <c r="H27" s="3"/>
      <c r="I27" s="3"/>
      <c r="J27" s="3"/>
      <c r="K27" s="34"/>
      <c r="L27" s="34"/>
      <c r="M27" s="34"/>
      <c r="N27" s="34"/>
      <c r="O27" s="34"/>
      <c r="P27" s="3"/>
      <c r="Q27" s="34"/>
      <c r="R27" s="34"/>
      <c r="S27" s="34"/>
      <c r="T27" s="34"/>
      <c r="U27" s="34"/>
      <c r="V27" s="3"/>
      <c r="W27" s="3"/>
    </row>
    <row r="28" spans="1:23" ht="12.75">
      <c r="A28" s="43" t="s">
        <v>144</v>
      </c>
      <c r="B28" s="3"/>
      <c r="C28" s="3"/>
      <c r="D28" s="3"/>
      <c r="E28" s="3"/>
      <c r="F28" s="3"/>
      <c r="G28" s="3"/>
      <c r="H28" s="3"/>
      <c r="I28" s="3"/>
      <c r="J28" s="3"/>
      <c r="K28" s="3"/>
      <c r="L28" s="3"/>
      <c r="M28" s="3"/>
      <c r="N28" s="3"/>
      <c r="O28" s="3"/>
      <c r="P28" s="3"/>
      <c r="Q28" s="3"/>
      <c r="R28" s="3"/>
      <c r="S28" s="3"/>
      <c r="T28" s="3"/>
      <c r="U28" s="3"/>
      <c r="V28" s="3"/>
      <c r="W28" s="3"/>
    </row>
    <row r="29" spans="1:23" ht="12.75">
      <c r="A29" s="43" t="s">
        <v>145</v>
      </c>
      <c r="B29" s="3"/>
      <c r="C29" s="3"/>
      <c r="D29" s="3"/>
      <c r="E29" s="3"/>
      <c r="F29" s="3"/>
      <c r="G29" s="3"/>
      <c r="H29" s="3"/>
      <c r="I29" s="3"/>
      <c r="J29" s="3"/>
      <c r="K29" s="3"/>
      <c r="L29" s="3"/>
      <c r="M29" s="3"/>
      <c r="N29" s="3"/>
      <c r="O29" s="3"/>
      <c r="P29" s="3"/>
      <c r="Q29" s="3"/>
      <c r="R29" s="3"/>
      <c r="S29" s="3"/>
      <c r="T29" s="3"/>
      <c r="U29" s="3"/>
      <c r="V29" s="3"/>
      <c r="W29" s="3"/>
    </row>
    <row r="30" spans="1:23" ht="12.75">
      <c r="A30" s="43" t="s">
        <v>158</v>
      </c>
      <c r="B30" s="3"/>
      <c r="C30" s="3"/>
      <c r="D30" s="3"/>
      <c r="E30" s="3"/>
      <c r="F30" s="3"/>
      <c r="G30" s="3"/>
      <c r="H30" s="3"/>
      <c r="I30" s="3"/>
      <c r="J30" s="3"/>
      <c r="K30" s="3"/>
      <c r="L30" s="3"/>
      <c r="M30" s="3"/>
      <c r="N30" s="3"/>
      <c r="O30" s="3"/>
      <c r="P30" s="3"/>
      <c r="Q30" s="3"/>
      <c r="R30" s="3"/>
      <c r="S30" s="3"/>
      <c r="T30" s="3"/>
      <c r="U30" s="3"/>
      <c r="V30" s="3"/>
      <c r="W30" s="3"/>
    </row>
    <row r="31" spans="1:23" ht="12.75">
      <c r="A31" s="3"/>
      <c r="B31" s="3"/>
      <c r="C31" s="3"/>
      <c r="D31" s="3"/>
      <c r="E31" s="3"/>
      <c r="F31" s="3"/>
      <c r="G31" s="3"/>
      <c r="H31" s="3"/>
      <c r="I31" s="3"/>
      <c r="J31" s="3"/>
      <c r="K31" s="3"/>
      <c r="L31" s="3"/>
      <c r="M31" s="3"/>
      <c r="N31" s="3"/>
      <c r="O31" s="3"/>
      <c r="P31" s="3"/>
      <c r="Q31" s="3"/>
      <c r="R31" s="3"/>
      <c r="S31" s="3"/>
      <c r="T31" s="3"/>
      <c r="U31" s="3"/>
      <c r="V31" s="3"/>
      <c r="W31" s="3"/>
    </row>
    <row r="32" spans="1:23" ht="12.75">
      <c r="A32" s="211" t="s">
        <v>314</v>
      </c>
      <c r="B32" s="211"/>
      <c r="C32" s="211"/>
      <c r="D32" s="211"/>
      <c r="E32" s="211"/>
      <c r="F32" s="211"/>
      <c r="G32" s="211"/>
      <c r="H32" s="211"/>
      <c r="I32" s="211"/>
      <c r="J32" s="211"/>
      <c r="K32" s="211"/>
      <c r="L32" s="211"/>
      <c r="M32" s="211"/>
      <c r="N32" s="211"/>
      <c r="O32" s="211"/>
      <c r="P32" s="211"/>
      <c r="Q32" s="211"/>
      <c r="R32" s="211"/>
      <c r="S32" s="211"/>
      <c r="T32" s="211"/>
      <c r="U32" s="211"/>
      <c r="V32" s="211"/>
      <c r="W32" s="211"/>
    </row>
    <row r="33" spans="1:23" ht="12.75">
      <c r="A33" s="125" t="s">
        <v>117</v>
      </c>
      <c r="B33" s="125"/>
      <c r="C33" s="125"/>
      <c r="D33" s="125"/>
      <c r="E33" s="125"/>
      <c r="F33" s="125"/>
      <c r="G33" s="125"/>
      <c r="H33" s="125"/>
      <c r="I33" s="125"/>
      <c r="J33" s="125"/>
      <c r="K33" s="125"/>
      <c r="L33" s="125"/>
      <c r="M33" s="125"/>
      <c r="N33" s="125"/>
      <c r="O33" s="125"/>
      <c r="P33" s="125"/>
      <c r="Q33" s="125"/>
      <c r="R33" s="125"/>
      <c r="S33" s="125"/>
      <c r="T33" s="125"/>
      <c r="U33" s="125"/>
      <c r="V33" s="125"/>
      <c r="W33" s="125"/>
    </row>
    <row r="34" spans="1:23" ht="51.75" customHeight="1">
      <c r="A34" s="41" t="s">
        <v>152</v>
      </c>
      <c r="B34" s="122" t="s">
        <v>12</v>
      </c>
      <c r="C34" s="122"/>
      <c r="D34" s="122"/>
      <c r="E34" s="122"/>
      <c r="F34" s="122"/>
      <c r="G34" s="122"/>
      <c r="H34" s="122"/>
      <c r="I34" s="122"/>
      <c r="J34" s="122"/>
      <c r="K34" s="122"/>
      <c r="L34" s="122"/>
      <c r="M34" s="122"/>
      <c r="N34" s="122"/>
      <c r="O34" s="122"/>
      <c r="P34" s="122"/>
      <c r="Q34" s="122"/>
      <c r="R34" s="122"/>
      <c r="S34" s="122"/>
      <c r="T34" s="122"/>
      <c r="U34" s="122"/>
      <c r="V34" s="122"/>
      <c r="W34" s="122"/>
    </row>
    <row r="35" spans="1:23" ht="38.25" customHeight="1">
      <c r="A35" s="41" t="s">
        <v>153</v>
      </c>
      <c r="B35" s="122" t="s">
        <v>315</v>
      </c>
      <c r="C35" s="122"/>
      <c r="D35" s="122"/>
      <c r="E35" s="122"/>
      <c r="F35" s="122"/>
      <c r="G35" s="122"/>
      <c r="H35" s="122"/>
      <c r="I35" s="122"/>
      <c r="J35" s="122"/>
      <c r="K35" s="122"/>
      <c r="L35" s="122"/>
      <c r="M35" s="122"/>
      <c r="N35" s="122"/>
      <c r="O35" s="122"/>
      <c r="P35" s="122"/>
      <c r="Q35" s="122"/>
      <c r="R35" s="122"/>
      <c r="S35" s="122"/>
      <c r="T35" s="122"/>
      <c r="U35" s="122"/>
      <c r="V35" s="122"/>
      <c r="W35" s="122"/>
    </row>
    <row r="36" spans="1:23" ht="51" customHeight="1">
      <c r="A36" s="41" t="s">
        <v>154</v>
      </c>
      <c r="B36" s="122" t="s">
        <v>0</v>
      </c>
      <c r="C36" s="122"/>
      <c r="D36" s="122"/>
      <c r="E36" s="122"/>
      <c r="F36" s="122"/>
      <c r="G36" s="122"/>
      <c r="H36" s="122"/>
      <c r="I36" s="122"/>
      <c r="J36" s="122"/>
      <c r="K36" s="122"/>
      <c r="L36" s="122"/>
      <c r="M36" s="122"/>
      <c r="N36" s="122"/>
      <c r="O36" s="122"/>
      <c r="P36" s="122"/>
      <c r="Q36" s="122"/>
      <c r="R36" s="122"/>
      <c r="S36" s="122"/>
      <c r="T36" s="122"/>
      <c r="U36" s="122"/>
      <c r="V36" s="122"/>
      <c r="W36" s="122"/>
    </row>
    <row r="37" spans="1:23" ht="12.75">
      <c r="A37" s="3" t="s">
        <v>121</v>
      </c>
      <c r="B37" s="18"/>
      <c r="C37" s="18"/>
      <c r="D37" s="18"/>
      <c r="E37" s="18"/>
      <c r="F37" s="18"/>
      <c r="G37" s="18"/>
      <c r="H37" s="18"/>
      <c r="I37" s="18"/>
      <c r="J37" s="18"/>
      <c r="K37" s="18"/>
      <c r="L37" s="18"/>
      <c r="M37" s="18"/>
      <c r="N37" s="18"/>
      <c r="O37" s="18"/>
      <c r="P37" s="18"/>
      <c r="Q37" s="18"/>
      <c r="R37" s="18"/>
      <c r="S37" s="18"/>
      <c r="T37" s="18"/>
      <c r="U37" s="18"/>
      <c r="V37" s="18"/>
      <c r="W37" s="18"/>
    </row>
    <row r="38" spans="1:23" ht="51" customHeight="1">
      <c r="A38" s="41" t="s">
        <v>152</v>
      </c>
      <c r="B38" s="122" t="s">
        <v>1</v>
      </c>
      <c r="C38" s="122"/>
      <c r="D38" s="122"/>
      <c r="E38" s="122"/>
      <c r="F38" s="122"/>
      <c r="G38" s="122"/>
      <c r="H38" s="122"/>
      <c r="I38" s="122"/>
      <c r="J38" s="122"/>
      <c r="K38" s="122"/>
      <c r="L38" s="122"/>
      <c r="M38" s="122"/>
      <c r="N38" s="122"/>
      <c r="O38" s="122"/>
      <c r="P38" s="122"/>
      <c r="Q38" s="122"/>
      <c r="R38" s="122"/>
      <c r="S38" s="122"/>
      <c r="T38" s="122"/>
      <c r="U38" s="122"/>
      <c r="V38" s="122"/>
      <c r="W38" s="122"/>
    </row>
    <row r="39" spans="1:23" ht="12.75" customHeight="1">
      <c r="A39" s="41" t="s">
        <v>153</v>
      </c>
      <c r="B39" s="122" t="s">
        <v>4</v>
      </c>
      <c r="C39" s="122"/>
      <c r="D39" s="122"/>
      <c r="E39" s="122"/>
      <c r="F39" s="122"/>
      <c r="G39" s="122"/>
      <c r="H39" s="122"/>
      <c r="I39" s="122"/>
      <c r="J39" s="122"/>
      <c r="K39" s="122"/>
      <c r="L39" s="122"/>
      <c r="M39" s="122"/>
      <c r="N39" s="122"/>
      <c r="O39" s="122"/>
      <c r="P39" s="122"/>
      <c r="Q39" s="122"/>
      <c r="R39" s="122"/>
      <c r="S39" s="122"/>
      <c r="T39" s="122"/>
      <c r="U39" s="122"/>
      <c r="V39" s="122"/>
      <c r="W39" s="122"/>
    </row>
    <row r="40" spans="1:23" ht="24.75" customHeight="1">
      <c r="A40" s="41" t="s">
        <v>154</v>
      </c>
      <c r="B40" s="122" t="s">
        <v>5</v>
      </c>
      <c r="C40" s="122"/>
      <c r="D40" s="122"/>
      <c r="E40" s="122"/>
      <c r="F40" s="122"/>
      <c r="G40" s="122"/>
      <c r="H40" s="122"/>
      <c r="I40" s="122"/>
      <c r="J40" s="122"/>
      <c r="K40" s="122"/>
      <c r="L40" s="122"/>
      <c r="M40" s="122"/>
      <c r="N40" s="122"/>
      <c r="O40" s="122"/>
      <c r="P40" s="122"/>
      <c r="Q40" s="122"/>
      <c r="R40" s="122"/>
      <c r="S40" s="122"/>
      <c r="T40" s="122"/>
      <c r="U40" s="122"/>
      <c r="V40" s="122"/>
      <c r="W40" s="122"/>
    </row>
    <row r="41" spans="1:23" ht="38.25" customHeight="1">
      <c r="A41" s="104" t="s">
        <v>155</v>
      </c>
      <c r="B41" s="210" t="s">
        <v>6</v>
      </c>
      <c r="C41" s="210"/>
      <c r="D41" s="210"/>
      <c r="E41" s="210"/>
      <c r="F41" s="210"/>
      <c r="G41" s="210"/>
      <c r="H41" s="210"/>
      <c r="I41" s="210"/>
      <c r="J41" s="210"/>
      <c r="K41" s="210"/>
      <c r="L41" s="210"/>
      <c r="M41" s="210"/>
      <c r="N41" s="210"/>
      <c r="O41" s="210"/>
      <c r="P41" s="210"/>
      <c r="Q41" s="210"/>
      <c r="R41" s="210"/>
      <c r="S41" s="210"/>
      <c r="T41" s="210"/>
      <c r="U41" s="210"/>
      <c r="V41" s="210"/>
      <c r="W41" s="210"/>
    </row>
    <row r="42" spans="1:23" ht="26.25" customHeight="1">
      <c r="A42" s="104" t="s">
        <v>156</v>
      </c>
      <c r="B42" s="210" t="s">
        <v>7</v>
      </c>
      <c r="C42" s="210"/>
      <c r="D42" s="210"/>
      <c r="E42" s="210"/>
      <c r="F42" s="210"/>
      <c r="G42" s="210"/>
      <c r="H42" s="210"/>
      <c r="I42" s="210"/>
      <c r="J42" s="210"/>
      <c r="K42" s="210"/>
      <c r="L42" s="210"/>
      <c r="M42" s="210"/>
      <c r="N42" s="210"/>
      <c r="O42" s="210"/>
      <c r="P42" s="210"/>
      <c r="Q42" s="210"/>
      <c r="R42" s="210"/>
      <c r="S42" s="210"/>
      <c r="T42" s="210"/>
      <c r="U42" s="210"/>
      <c r="V42" s="210"/>
      <c r="W42" s="210"/>
    </row>
    <row r="43" spans="1:23" ht="41.25" customHeight="1">
      <c r="A43" s="104" t="s">
        <v>157</v>
      </c>
      <c r="B43" s="210" t="s">
        <v>8</v>
      </c>
      <c r="C43" s="210"/>
      <c r="D43" s="210"/>
      <c r="E43" s="210"/>
      <c r="F43" s="210"/>
      <c r="G43" s="210"/>
      <c r="H43" s="210"/>
      <c r="I43" s="210"/>
      <c r="J43" s="210"/>
      <c r="K43" s="210"/>
      <c r="L43" s="210"/>
      <c r="M43" s="210"/>
      <c r="N43" s="210"/>
      <c r="O43" s="210"/>
      <c r="P43" s="210"/>
      <c r="Q43" s="210"/>
      <c r="R43" s="210"/>
      <c r="S43" s="210"/>
      <c r="T43" s="210"/>
      <c r="U43" s="210"/>
      <c r="V43" s="210"/>
      <c r="W43" s="210"/>
    </row>
    <row r="44" spans="1:23" ht="53.25" customHeight="1">
      <c r="A44" s="105" t="s">
        <v>49</v>
      </c>
      <c r="B44" s="210" t="s">
        <v>9</v>
      </c>
      <c r="C44" s="210"/>
      <c r="D44" s="210"/>
      <c r="E44" s="210"/>
      <c r="F44" s="210"/>
      <c r="G44" s="210"/>
      <c r="H44" s="210"/>
      <c r="I44" s="210"/>
      <c r="J44" s="210"/>
      <c r="K44" s="210"/>
      <c r="L44" s="210"/>
      <c r="M44" s="210"/>
      <c r="N44" s="210"/>
      <c r="O44" s="210"/>
      <c r="P44" s="210"/>
      <c r="Q44" s="210"/>
      <c r="R44" s="210"/>
      <c r="S44" s="210"/>
      <c r="T44" s="210"/>
      <c r="U44" s="210"/>
      <c r="V44" s="210"/>
      <c r="W44" s="210"/>
    </row>
    <row r="45" spans="1:23" ht="12.75" customHeight="1">
      <c r="A45" s="104" t="s">
        <v>50</v>
      </c>
      <c r="B45" s="210" t="s">
        <v>10</v>
      </c>
      <c r="C45" s="210"/>
      <c r="D45" s="210"/>
      <c r="E45" s="210"/>
      <c r="F45" s="210"/>
      <c r="G45" s="210"/>
      <c r="H45" s="210"/>
      <c r="I45" s="210"/>
      <c r="J45" s="210"/>
      <c r="K45" s="210"/>
      <c r="L45" s="210"/>
      <c r="M45" s="210"/>
      <c r="N45" s="210"/>
      <c r="O45" s="210"/>
      <c r="P45" s="210"/>
      <c r="Q45" s="210"/>
      <c r="R45" s="210"/>
      <c r="S45" s="210"/>
      <c r="T45" s="210"/>
      <c r="U45" s="210"/>
      <c r="V45" s="210"/>
      <c r="W45" s="210"/>
    </row>
    <row r="46" spans="1:23" ht="91.5" customHeight="1">
      <c r="A46" s="106" t="s">
        <v>356</v>
      </c>
      <c r="B46" s="210" t="s">
        <v>357</v>
      </c>
      <c r="C46" s="210"/>
      <c r="D46" s="210"/>
      <c r="E46" s="210"/>
      <c r="F46" s="210"/>
      <c r="G46" s="210"/>
      <c r="H46" s="210"/>
      <c r="I46" s="210"/>
      <c r="J46" s="210"/>
      <c r="K46" s="210"/>
      <c r="L46" s="210"/>
      <c r="M46" s="210"/>
      <c r="N46" s="210"/>
      <c r="O46" s="210"/>
      <c r="P46" s="210"/>
      <c r="Q46" s="210"/>
      <c r="R46" s="210"/>
      <c r="S46" s="210"/>
      <c r="T46" s="210"/>
      <c r="U46" s="210"/>
      <c r="V46" s="210"/>
      <c r="W46" s="210"/>
    </row>
    <row r="47" spans="1:23" s="48" customFormat="1" ht="14.25">
      <c r="A47" s="107"/>
      <c r="B47" s="20"/>
      <c r="C47" s="20"/>
      <c r="D47" s="20"/>
      <c r="E47" s="20"/>
      <c r="F47" s="20"/>
      <c r="G47" s="20"/>
      <c r="H47" s="20"/>
      <c r="I47" s="20"/>
      <c r="J47" s="20"/>
      <c r="K47" s="20"/>
      <c r="L47" s="20"/>
      <c r="M47" s="20"/>
      <c r="N47" s="20"/>
      <c r="O47" s="20"/>
      <c r="P47" s="20"/>
      <c r="Q47" s="20"/>
      <c r="R47" s="20"/>
      <c r="S47" s="20"/>
      <c r="T47" s="20"/>
      <c r="U47" s="20"/>
      <c r="V47" s="20"/>
      <c r="W47" s="108"/>
    </row>
    <row r="48" spans="1:23" s="48" customFormat="1" ht="12.75" hidden="1">
      <c r="A48" s="20" t="s">
        <v>117</v>
      </c>
      <c r="B48" s="20"/>
      <c r="C48" s="20"/>
      <c r="D48" s="20"/>
      <c r="E48" s="20"/>
      <c r="F48" s="20"/>
      <c r="G48" s="20"/>
      <c r="H48" s="20"/>
      <c r="I48" s="20"/>
      <c r="J48" s="20"/>
      <c r="K48" s="20"/>
      <c r="L48" s="20"/>
      <c r="M48" s="20"/>
      <c r="N48" s="20"/>
      <c r="O48" s="20"/>
      <c r="P48" s="20"/>
      <c r="Q48" s="20"/>
      <c r="R48" s="20"/>
      <c r="S48" s="20"/>
      <c r="T48" s="20"/>
      <c r="U48" s="20"/>
      <c r="V48" s="20"/>
      <c r="W48" s="108"/>
    </row>
    <row r="49" spans="1:23" s="48" customFormat="1" ht="63.75" customHeight="1" hidden="1">
      <c r="A49" s="104" t="s">
        <v>152</v>
      </c>
      <c r="B49" s="210" t="s">
        <v>12</v>
      </c>
      <c r="C49" s="210"/>
      <c r="D49" s="210"/>
      <c r="E49" s="210"/>
      <c r="F49" s="210"/>
      <c r="G49" s="210"/>
      <c r="H49" s="210"/>
      <c r="I49" s="210"/>
      <c r="J49" s="210"/>
      <c r="K49" s="210"/>
      <c r="L49" s="210"/>
      <c r="M49" s="210"/>
      <c r="N49" s="210"/>
      <c r="O49" s="210"/>
      <c r="P49" s="210"/>
      <c r="Q49" s="210"/>
      <c r="R49" s="210"/>
      <c r="S49" s="210"/>
      <c r="T49" s="210"/>
      <c r="U49" s="210"/>
      <c r="V49" s="210"/>
      <c r="W49" s="210"/>
    </row>
    <row r="50" spans="1:23" s="48" customFormat="1" ht="38.25" customHeight="1" hidden="1">
      <c r="A50" s="104" t="s">
        <v>153</v>
      </c>
      <c r="B50" s="210" t="s">
        <v>315</v>
      </c>
      <c r="C50" s="210"/>
      <c r="D50" s="210"/>
      <c r="E50" s="210"/>
      <c r="F50" s="210"/>
      <c r="G50" s="210"/>
      <c r="H50" s="210"/>
      <c r="I50" s="210"/>
      <c r="J50" s="210"/>
      <c r="K50" s="210"/>
      <c r="L50" s="210"/>
      <c r="M50" s="210"/>
      <c r="N50" s="210"/>
      <c r="O50" s="210"/>
      <c r="P50" s="210"/>
      <c r="Q50" s="210"/>
      <c r="R50" s="210"/>
      <c r="S50" s="210"/>
      <c r="T50" s="210"/>
      <c r="U50" s="210"/>
      <c r="V50" s="210"/>
      <c r="W50" s="210"/>
    </row>
    <row r="51" spans="1:23" s="48" customFormat="1" ht="51" customHeight="1" hidden="1">
      <c r="A51" s="104" t="s">
        <v>154</v>
      </c>
      <c r="B51" s="210" t="s">
        <v>13</v>
      </c>
      <c r="C51" s="210"/>
      <c r="D51" s="210"/>
      <c r="E51" s="210"/>
      <c r="F51" s="210"/>
      <c r="G51" s="210"/>
      <c r="H51" s="210"/>
      <c r="I51" s="210"/>
      <c r="J51" s="210"/>
      <c r="K51" s="210"/>
      <c r="L51" s="210"/>
      <c r="M51" s="210"/>
      <c r="N51" s="210"/>
      <c r="O51" s="210"/>
      <c r="P51" s="210"/>
      <c r="Q51" s="210"/>
      <c r="R51" s="210"/>
      <c r="S51" s="210"/>
      <c r="T51" s="210"/>
      <c r="U51" s="210"/>
      <c r="V51" s="210"/>
      <c r="W51" s="210"/>
    </row>
    <row r="52" spans="1:23" s="48" customFormat="1" ht="12.75" hidden="1">
      <c r="A52" s="20" t="s">
        <v>121</v>
      </c>
      <c r="B52" s="20"/>
      <c r="C52" s="20"/>
      <c r="D52" s="20"/>
      <c r="E52" s="20"/>
      <c r="F52" s="20"/>
      <c r="G52" s="20"/>
      <c r="H52" s="20"/>
      <c r="I52" s="20"/>
      <c r="J52" s="20"/>
      <c r="K52" s="20"/>
      <c r="L52" s="20"/>
      <c r="M52" s="20"/>
      <c r="N52" s="20"/>
      <c r="O52" s="20"/>
      <c r="P52" s="20"/>
      <c r="Q52" s="20"/>
      <c r="R52" s="20"/>
      <c r="S52" s="20"/>
      <c r="T52" s="20"/>
      <c r="U52" s="20"/>
      <c r="V52" s="20"/>
      <c r="W52" s="108"/>
    </row>
    <row r="53" spans="1:23" s="48" customFormat="1" ht="38.25" customHeight="1" hidden="1">
      <c r="A53" s="104" t="s">
        <v>152</v>
      </c>
      <c r="B53" s="210" t="s">
        <v>6</v>
      </c>
      <c r="C53" s="210"/>
      <c r="D53" s="210"/>
      <c r="E53" s="210"/>
      <c r="F53" s="210"/>
      <c r="G53" s="210"/>
      <c r="H53" s="210"/>
      <c r="I53" s="210"/>
      <c r="J53" s="210"/>
      <c r="K53" s="210"/>
      <c r="L53" s="210"/>
      <c r="M53" s="210"/>
      <c r="N53" s="210"/>
      <c r="O53" s="210"/>
      <c r="P53" s="210"/>
      <c r="Q53" s="210"/>
      <c r="R53" s="210"/>
      <c r="S53" s="210"/>
      <c r="T53" s="210"/>
      <c r="U53" s="210"/>
      <c r="V53" s="210"/>
      <c r="W53" s="210"/>
    </row>
    <row r="54" spans="1:23" s="48" customFormat="1" ht="37.5" customHeight="1" hidden="1">
      <c r="A54" s="104" t="s">
        <v>153</v>
      </c>
      <c r="B54" s="210" t="s">
        <v>8</v>
      </c>
      <c r="C54" s="210"/>
      <c r="D54" s="210"/>
      <c r="E54" s="210"/>
      <c r="F54" s="210"/>
      <c r="G54" s="210"/>
      <c r="H54" s="210"/>
      <c r="I54" s="210"/>
      <c r="J54" s="210"/>
      <c r="K54" s="210"/>
      <c r="L54" s="210"/>
      <c r="M54" s="210"/>
      <c r="N54" s="210"/>
      <c r="O54" s="210"/>
      <c r="P54" s="210"/>
      <c r="Q54" s="210"/>
      <c r="R54" s="210"/>
      <c r="S54" s="210"/>
      <c r="T54" s="210"/>
      <c r="U54" s="210"/>
      <c r="V54" s="210"/>
      <c r="W54" s="210"/>
    </row>
    <row r="55" spans="1:23" s="48" customFormat="1" ht="90" customHeight="1" hidden="1">
      <c r="A55" s="106" t="s">
        <v>360</v>
      </c>
      <c r="B55" s="210" t="s">
        <v>359</v>
      </c>
      <c r="C55" s="210"/>
      <c r="D55" s="210"/>
      <c r="E55" s="210"/>
      <c r="F55" s="210"/>
      <c r="G55" s="210"/>
      <c r="H55" s="210"/>
      <c r="I55" s="210"/>
      <c r="J55" s="210"/>
      <c r="K55" s="210"/>
      <c r="L55" s="210"/>
      <c r="M55" s="210"/>
      <c r="N55" s="210"/>
      <c r="O55" s="210"/>
      <c r="P55" s="210"/>
      <c r="Q55" s="210"/>
      <c r="R55" s="210"/>
      <c r="S55" s="210"/>
      <c r="T55" s="210"/>
      <c r="U55" s="210"/>
      <c r="V55" s="210"/>
      <c r="W55" s="210"/>
    </row>
    <row r="56" spans="1:23" s="48" customFormat="1" ht="25.5" customHeight="1" hidden="1">
      <c r="A56" s="210" t="s">
        <v>14</v>
      </c>
      <c r="B56" s="210"/>
      <c r="C56" s="210"/>
      <c r="D56" s="210"/>
      <c r="E56" s="210"/>
      <c r="F56" s="210"/>
      <c r="G56" s="210"/>
      <c r="H56" s="210"/>
      <c r="I56" s="210"/>
      <c r="J56" s="210"/>
      <c r="K56" s="210"/>
      <c r="L56" s="210"/>
      <c r="M56" s="210"/>
      <c r="N56" s="210"/>
      <c r="O56" s="210"/>
      <c r="P56" s="210"/>
      <c r="Q56" s="210"/>
      <c r="R56" s="210"/>
      <c r="S56" s="210"/>
      <c r="T56" s="210"/>
      <c r="U56" s="210"/>
      <c r="V56" s="210"/>
      <c r="W56" s="210"/>
    </row>
    <row r="57" spans="1:23" s="48" customFormat="1" ht="38.25" customHeight="1" hidden="1">
      <c r="A57" s="21" t="s">
        <v>152</v>
      </c>
      <c r="B57" s="210" t="s">
        <v>16</v>
      </c>
      <c r="C57" s="210"/>
      <c r="D57" s="210"/>
      <c r="E57" s="210"/>
      <c r="F57" s="210"/>
      <c r="G57" s="210"/>
      <c r="H57" s="210"/>
      <c r="I57" s="210"/>
      <c r="J57" s="210"/>
      <c r="K57" s="210"/>
      <c r="L57" s="210"/>
      <c r="M57" s="210"/>
      <c r="N57" s="210"/>
      <c r="O57" s="210"/>
      <c r="P57" s="210"/>
      <c r="Q57" s="210"/>
      <c r="R57" s="210"/>
      <c r="S57" s="210"/>
      <c r="T57" s="210"/>
      <c r="U57" s="210"/>
      <c r="V57" s="210"/>
      <c r="W57" s="210"/>
    </row>
    <row r="58" spans="1:23" s="48" customFormat="1" ht="25.5" customHeight="1" hidden="1">
      <c r="A58" s="21" t="s">
        <v>153</v>
      </c>
      <c r="B58" s="210" t="s">
        <v>17</v>
      </c>
      <c r="C58" s="210"/>
      <c r="D58" s="210"/>
      <c r="E58" s="210"/>
      <c r="F58" s="210"/>
      <c r="G58" s="210"/>
      <c r="H58" s="210"/>
      <c r="I58" s="210"/>
      <c r="J58" s="210"/>
      <c r="K58" s="210"/>
      <c r="L58" s="210"/>
      <c r="M58" s="210"/>
      <c r="N58" s="210"/>
      <c r="O58" s="210"/>
      <c r="P58" s="210"/>
      <c r="Q58" s="210"/>
      <c r="R58" s="210"/>
      <c r="S58" s="210"/>
      <c r="T58" s="210"/>
      <c r="U58" s="210"/>
      <c r="V58" s="210"/>
      <c r="W58" s="210"/>
    </row>
    <row r="59" spans="1:33" s="48" customFormat="1" ht="25.5" customHeight="1" hidden="1">
      <c r="A59" s="21" t="s">
        <v>154</v>
      </c>
      <c r="B59" s="210" t="s">
        <v>15</v>
      </c>
      <c r="C59" s="210"/>
      <c r="D59" s="210"/>
      <c r="E59" s="210"/>
      <c r="F59" s="210"/>
      <c r="G59" s="210"/>
      <c r="H59" s="210"/>
      <c r="I59" s="210"/>
      <c r="J59" s="210"/>
      <c r="K59" s="210"/>
      <c r="L59" s="210"/>
      <c r="M59" s="210"/>
      <c r="N59" s="210"/>
      <c r="O59" s="210"/>
      <c r="P59" s="210"/>
      <c r="Q59" s="210"/>
      <c r="R59" s="210"/>
      <c r="S59" s="210"/>
      <c r="T59" s="210"/>
      <c r="U59" s="210"/>
      <c r="V59" s="210"/>
      <c r="W59" s="210"/>
      <c r="AF59" s="100"/>
      <c r="AG59" s="103"/>
    </row>
    <row r="60" spans="1:23" s="48" customFormat="1" ht="12.75" hidden="1">
      <c r="A60" s="210" t="s">
        <v>118</v>
      </c>
      <c r="B60" s="210"/>
      <c r="C60" s="210"/>
      <c r="D60" s="210"/>
      <c r="E60" s="210"/>
      <c r="F60" s="210"/>
      <c r="G60" s="210"/>
      <c r="H60" s="210"/>
      <c r="I60" s="210"/>
      <c r="J60" s="210"/>
      <c r="K60" s="210"/>
      <c r="L60" s="210"/>
      <c r="M60" s="210"/>
      <c r="N60" s="210"/>
      <c r="O60" s="210"/>
      <c r="P60" s="210"/>
      <c r="Q60" s="210"/>
      <c r="R60" s="210"/>
      <c r="S60" s="210"/>
      <c r="T60" s="210"/>
      <c r="U60" s="210"/>
      <c r="V60" s="210"/>
      <c r="W60" s="210"/>
    </row>
    <row r="61" spans="1:23" s="48" customFormat="1" ht="24.75" customHeight="1" hidden="1">
      <c r="A61" s="21" t="s">
        <v>152</v>
      </c>
      <c r="B61" s="210" t="s">
        <v>18</v>
      </c>
      <c r="C61" s="210"/>
      <c r="D61" s="210"/>
      <c r="E61" s="210"/>
      <c r="F61" s="210"/>
      <c r="G61" s="210"/>
      <c r="H61" s="210"/>
      <c r="I61" s="210"/>
      <c r="J61" s="210"/>
      <c r="K61" s="210"/>
      <c r="L61" s="210"/>
      <c r="M61" s="210"/>
      <c r="N61" s="210"/>
      <c r="O61" s="210"/>
      <c r="P61" s="210"/>
      <c r="Q61" s="210"/>
      <c r="R61" s="210"/>
      <c r="S61" s="210"/>
      <c r="T61" s="210"/>
      <c r="U61" s="210"/>
      <c r="V61" s="210"/>
      <c r="W61" s="210"/>
    </row>
    <row r="62" spans="1:23" s="48" customFormat="1" ht="12.75" hidden="1">
      <c r="A62" s="21" t="s">
        <v>153</v>
      </c>
      <c r="B62" s="210" t="s">
        <v>19</v>
      </c>
      <c r="C62" s="210"/>
      <c r="D62" s="210"/>
      <c r="E62" s="210"/>
      <c r="F62" s="210"/>
      <c r="G62" s="210"/>
      <c r="H62" s="210"/>
      <c r="I62" s="210"/>
      <c r="J62" s="210"/>
      <c r="K62" s="210"/>
      <c r="L62" s="210"/>
      <c r="M62" s="210"/>
      <c r="N62" s="210"/>
      <c r="O62" s="210"/>
      <c r="P62" s="210"/>
      <c r="Q62" s="210"/>
      <c r="R62" s="210"/>
      <c r="S62" s="210"/>
      <c r="T62" s="210"/>
      <c r="U62" s="210"/>
      <c r="V62" s="210"/>
      <c r="W62" s="210"/>
    </row>
    <row r="63" spans="1:23" s="48" customFormat="1" ht="25.5" customHeight="1" hidden="1">
      <c r="A63" s="21" t="s">
        <v>154</v>
      </c>
      <c r="B63" s="210" t="s">
        <v>20</v>
      </c>
      <c r="C63" s="210"/>
      <c r="D63" s="210"/>
      <c r="E63" s="210"/>
      <c r="F63" s="210"/>
      <c r="G63" s="210"/>
      <c r="H63" s="210"/>
      <c r="I63" s="210"/>
      <c r="J63" s="210"/>
      <c r="K63" s="210"/>
      <c r="L63" s="210"/>
      <c r="M63" s="210"/>
      <c r="N63" s="210"/>
      <c r="O63" s="210"/>
      <c r="P63" s="210"/>
      <c r="Q63" s="210"/>
      <c r="R63" s="210"/>
      <c r="S63" s="210"/>
      <c r="T63" s="210"/>
      <c r="U63" s="210"/>
      <c r="V63" s="210"/>
      <c r="W63" s="210"/>
    </row>
    <row r="64" spans="1:23" s="48" customFormat="1" ht="27" customHeight="1" hidden="1">
      <c r="A64" s="21" t="s">
        <v>155</v>
      </c>
      <c r="B64" s="210" t="s">
        <v>21</v>
      </c>
      <c r="C64" s="210"/>
      <c r="D64" s="210"/>
      <c r="E64" s="210"/>
      <c r="F64" s="210"/>
      <c r="G64" s="210"/>
      <c r="H64" s="210"/>
      <c r="I64" s="210"/>
      <c r="J64" s="210"/>
      <c r="K64" s="210"/>
      <c r="L64" s="210"/>
      <c r="M64" s="210"/>
      <c r="N64" s="210"/>
      <c r="O64" s="210"/>
      <c r="P64" s="210"/>
      <c r="Q64" s="210"/>
      <c r="R64" s="210"/>
      <c r="S64" s="210"/>
      <c r="T64" s="210"/>
      <c r="U64" s="210"/>
      <c r="V64" s="210"/>
      <c r="W64" s="210"/>
    </row>
    <row r="65" spans="1:23" s="48" customFormat="1" ht="24.75" customHeight="1" hidden="1">
      <c r="A65" s="21" t="s">
        <v>156</v>
      </c>
      <c r="B65" s="210" t="s">
        <v>22</v>
      </c>
      <c r="C65" s="210"/>
      <c r="D65" s="210"/>
      <c r="E65" s="210"/>
      <c r="F65" s="210"/>
      <c r="G65" s="210"/>
      <c r="H65" s="210"/>
      <c r="I65" s="210"/>
      <c r="J65" s="210"/>
      <c r="K65" s="210"/>
      <c r="L65" s="210"/>
      <c r="M65" s="210"/>
      <c r="N65" s="210"/>
      <c r="O65" s="210"/>
      <c r="P65" s="210"/>
      <c r="Q65" s="210"/>
      <c r="R65" s="210"/>
      <c r="S65" s="210"/>
      <c r="T65" s="210"/>
      <c r="U65" s="210"/>
      <c r="V65" s="210"/>
      <c r="W65" s="210"/>
    </row>
    <row r="66" spans="1:23" s="48" customFormat="1" ht="27" customHeight="1" hidden="1">
      <c r="A66" s="21" t="s">
        <v>157</v>
      </c>
      <c r="B66" s="210" t="s">
        <v>23</v>
      </c>
      <c r="C66" s="210"/>
      <c r="D66" s="210"/>
      <c r="E66" s="210"/>
      <c r="F66" s="210"/>
      <c r="G66" s="210"/>
      <c r="H66" s="210"/>
      <c r="I66" s="210"/>
      <c r="J66" s="210"/>
      <c r="K66" s="210"/>
      <c r="L66" s="210"/>
      <c r="M66" s="210"/>
      <c r="N66" s="210"/>
      <c r="O66" s="210"/>
      <c r="P66" s="210"/>
      <c r="Q66" s="210"/>
      <c r="R66" s="210"/>
      <c r="S66" s="210"/>
      <c r="T66" s="210"/>
      <c r="U66" s="210"/>
      <c r="V66" s="210"/>
      <c r="W66" s="210"/>
    </row>
    <row r="67" spans="1:23" s="48" customFormat="1" ht="24.75" customHeight="1" hidden="1">
      <c r="A67" s="21" t="s">
        <v>49</v>
      </c>
      <c r="B67" s="210" t="s">
        <v>24</v>
      </c>
      <c r="C67" s="210"/>
      <c r="D67" s="210"/>
      <c r="E67" s="210"/>
      <c r="F67" s="210"/>
      <c r="G67" s="210"/>
      <c r="H67" s="210"/>
      <c r="I67" s="210"/>
      <c r="J67" s="210"/>
      <c r="K67" s="210"/>
      <c r="L67" s="210"/>
      <c r="M67" s="210"/>
      <c r="N67" s="210"/>
      <c r="O67" s="210"/>
      <c r="P67" s="210"/>
      <c r="Q67" s="210"/>
      <c r="R67" s="210"/>
      <c r="S67" s="210"/>
      <c r="T67" s="210"/>
      <c r="U67" s="210"/>
      <c r="V67" s="210"/>
      <c r="W67" s="210"/>
    </row>
    <row r="68" spans="1:34" s="48" customFormat="1" ht="12.75" hidden="1">
      <c r="A68" s="210" t="s">
        <v>119</v>
      </c>
      <c r="B68" s="210"/>
      <c r="C68" s="210"/>
      <c r="D68" s="210"/>
      <c r="E68" s="210"/>
      <c r="F68" s="210"/>
      <c r="G68" s="210"/>
      <c r="H68" s="210"/>
      <c r="I68" s="210"/>
      <c r="J68" s="210"/>
      <c r="K68" s="210"/>
      <c r="L68" s="210"/>
      <c r="M68" s="210"/>
      <c r="N68" s="210"/>
      <c r="O68" s="210"/>
      <c r="P68" s="210"/>
      <c r="Q68" s="210"/>
      <c r="R68" s="210"/>
      <c r="S68" s="210"/>
      <c r="T68" s="210"/>
      <c r="U68" s="210"/>
      <c r="V68" s="210"/>
      <c r="W68" s="210"/>
      <c r="Y68" s="101"/>
      <c r="Z68" s="101"/>
      <c r="AA68" s="101"/>
      <c r="AB68" s="101"/>
      <c r="AC68" s="101"/>
      <c r="AD68" s="101"/>
      <c r="AE68" s="101"/>
      <c r="AF68" s="101"/>
      <c r="AG68" s="101"/>
      <c r="AH68" s="101"/>
    </row>
    <row r="69" spans="1:23" s="48" customFormat="1" ht="12.75" hidden="1">
      <c r="A69" s="21" t="s">
        <v>152</v>
      </c>
      <c r="B69" s="210" t="s">
        <v>25</v>
      </c>
      <c r="C69" s="210"/>
      <c r="D69" s="210"/>
      <c r="E69" s="210"/>
      <c r="F69" s="210"/>
      <c r="G69" s="210"/>
      <c r="H69" s="210"/>
      <c r="I69" s="210"/>
      <c r="J69" s="210"/>
      <c r="K69" s="210"/>
      <c r="L69" s="210"/>
      <c r="M69" s="210"/>
      <c r="N69" s="210"/>
      <c r="O69" s="210"/>
      <c r="P69" s="210"/>
      <c r="Q69" s="210"/>
      <c r="R69" s="210"/>
      <c r="S69" s="210"/>
      <c r="T69" s="210"/>
      <c r="U69" s="210"/>
      <c r="V69" s="210"/>
      <c r="W69" s="210"/>
    </row>
    <row r="70" spans="1:23" s="48" customFormat="1" ht="25.5" customHeight="1" hidden="1">
      <c r="A70" s="21" t="s">
        <v>153</v>
      </c>
      <c r="B70" s="210" t="s">
        <v>361</v>
      </c>
      <c r="C70" s="210"/>
      <c r="D70" s="210"/>
      <c r="E70" s="210"/>
      <c r="F70" s="210"/>
      <c r="G70" s="210"/>
      <c r="H70" s="210"/>
      <c r="I70" s="210"/>
      <c r="J70" s="210"/>
      <c r="K70" s="210"/>
      <c r="L70" s="210"/>
      <c r="M70" s="210"/>
      <c r="N70" s="210"/>
      <c r="O70" s="210"/>
      <c r="P70" s="210"/>
      <c r="Q70" s="210"/>
      <c r="R70" s="210"/>
      <c r="S70" s="210"/>
      <c r="T70" s="210"/>
      <c r="U70" s="210"/>
      <c r="V70" s="210"/>
      <c r="W70" s="210"/>
    </row>
    <row r="71" spans="1:23" s="48" customFormat="1" ht="12.75" hidden="1">
      <c r="A71" s="21" t="s">
        <v>154</v>
      </c>
      <c r="B71" s="210" t="s">
        <v>26</v>
      </c>
      <c r="C71" s="210"/>
      <c r="D71" s="210"/>
      <c r="E71" s="210"/>
      <c r="F71" s="210"/>
      <c r="G71" s="210"/>
      <c r="H71" s="210"/>
      <c r="I71" s="210"/>
      <c r="J71" s="210"/>
      <c r="K71" s="210"/>
      <c r="L71" s="210"/>
      <c r="M71" s="210"/>
      <c r="N71" s="210"/>
      <c r="O71" s="210"/>
      <c r="P71" s="210"/>
      <c r="Q71" s="210"/>
      <c r="R71" s="210"/>
      <c r="S71" s="210"/>
      <c r="T71" s="210"/>
      <c r="U71" s="210"/>
      <c r="V71" s="210"/>
      <c r="W71" s="210"/>
    </row>
    <row r="72" spans="1:23" s="48" customFormat="1" ht="12.75" hidden="1">
      <c r="A72" s="21" t="s">
        <v>155</v>
      </c>
      <c r="B72" s="210" t="s">
        <v>27</v>
      </c>
      <c r="C72" s="210"/>
      <c r="D72" s="210"/>
      <c r="E72" s="210"/>
      <c r="F72" s="210"/>
      <c r="G72" s="210"/>
      <c r="H72" s="210"/>
      <c r="I72" s="210"/>
      <c r="J72" s="210"/>
      <c r="K72" s="210"/>
      <c r="L72" s="210"/>
      <c r="M72" s="210"/>
      <c r="N72" s="210"/>
      <c r="O72" s="210"/>
      <c r="P72" s="210"/>
      <c r="Q72" s="210"/>
      <c r="R72" s="210"/>
      <c r="S72" s="210"/>
      <c r="T72" s="210"/>
      <c r="U72" s="210"/>
      <c r="V72" s="210"/>
      <c r="W72" s="210"/>
    </row>
    <row r="73" spans="1:23" s="48" customFormat="1" ht="12.75" hidden="1">
      <c r="A73" s="21" t="s">
        <v>156</v>
      </c>
      <c r="B73" s="210" t="s">
        <v>28</v>
      </c>
      <c r="C73" s="210"/>
      <c r="D73" s="210"/>
      <c r="E73" s="210"/>
      <c r="F73" s="210"/>
      <c r="G73" s="210"/>
      <c r="H73" s="210"/>
      <c r="I73" s="210"/>
      <c r="J73" s="210"/>
      <c r="K73" s="210"/>
      <c r="L73" s="210"/>
      <c r="M73" s="210"/>
      <c r="N73" s="210"/>
      <c r="O73" s="210"/>
      <c r="P73" s="210"/>
      <c r="Q73" s="210"/>
      <c r="R73" s="210"/>
      <c r="S73" s="210"/>
      <c r="T73" s="210"/>
      <c r="U73" s="210"/>
      <c r="V73" s="210"/>
      <c r="W73" s="210"/>
    </row>
    <row r="74" spans="1:23" s="48" customFormat="1" ht="38.25" customHeight="1" hidden="1">
      <c r="A74" s="21" t="s">
        <v>157</v>
      </c>
      <c r="B74" s="210" t="s">
        <v>40</v>
      </c>
      <c r="C74" s="210"/>
      <c r="D74" s="210"/>
      <c r="E74" s="210"/>
      <c r="F74" s="210"/>
      <c r="G74" s="210"/>
      <c r="H74" s="210"/>
      <c r="I74" s="210"/>
      <c r="J74" s="210"/>
      <c r="K74" s="210"/>
      <c r="L74" s="210"/>
      <c r="M74" s="210"/>
      <c r="N74" s="210"/>
      <c r="O74" s="210"/>
      <c r="P74" s="210"/>
      <c r="Q74" s="210"/>
      <c r="R74" s="210"/>
      <c r="S74" s="210"/>
      <c r="T74" s="210"/>
      <c r="U74" s="210"/>
      <c r="V74" s="210"/>
      <c r="W74" s="210"/>
    </row>
    <row r="75" spans="1:23" s="48" customFormat="1" ht="24.75" customHeight="1" hidden="1">
      <c r="A75" s="21" t="s">
        <v>49</v>
      </c>
      <c r="B75" s="210" t="s">
        <v>41</v>
      </c>
      <c r="C75" s="210"/>
      <c r="D75" s="210"/>
      <c r="E75" s="210"/>
      <c r="F75" s="210"/>
      <c r="G75" s="210"/>
      <c r="H75" s="210"/>
      <c r="I75" s="210"/>
      <c r="J75" s="210"/>
      <c r="K75" s="210"/>
      <c r="L75" s="210"/>
      <c r="M75" s="210"/>
      <c r="N75" s="210"/>
      <c r="O75" s="210"/>
      <c r="P75" s="210"/>
      <c r="Q75" s="210"/>
      <c r="R75" s="210"/>
      <c r="S75" s="210"/>
      <c r="T75" s="210"/>
      <c r="U75" s="210"/>
      <c r="V75" s="210"/>
      <c r="W75" s="210"/>
    </row>
    <row r="76" spans="1:23" s="48" customFormat="1" ht="12.75" hidden="1">
      <c r="A76" s="21" t="s">
        <v>50</v>
      </c>
      <c r="B76" s="210" t="s">
        <v>29</v>
      </c>
      <c r="C76" s="210"/>
      <c r="D76" s="210"/>
      <c r="E76" s="210"/>
      <c r="F76" s="210"/>
      <c r="G76" s="210"/>
      <c r="H76" s="210"/>
      <c r="I76" s="210"/>
      <c r="J76" s="210"/>
      <c r="K76" s="210"/>
      <c r="L76" s="210"/>
      <c r="M76" s="210"/>
      <c r="N76" s="210"/>
      <c r="O76" s="210"/>
      <c r="P76" s="210"/>
      <c r="Q76" s="210"/>
      <c r="R76" s="210"/>
      <c r="S76" s="210"/>
      <c r="T76" s="210"/>
      <c r="U76" s="210"/>
      <c r="V76" s="210"/>
      <c r="W76" s="210"/>
    </row>
    <row r="77" spans="1:23" s="48" customFormat="1" ht="12.75" hidden="1">
      <c r="A77" s="21" t="s">
        <v>51</v>
      </c>
      <c r="B77" s="210" t="s">
        <v>30</v>
      </c>
      <c r="C77" s="210"/>
      <c r="D77" s="210"/>
      <c r="E77" s="210"/>
      <c r="F77" s="210"/>
      <c r="G77" s="210"/>
      <c r="H77" s="210"/>
      <c r="I77" s="210"/>
      <c r="J77" s="210"/>
      <c r="K77" s="210"/>
      <c r="L77" s="210"/>
      <c r="M77" s="210"/>
      <c r="N77" s="210"/>
      <c r="O77" s="210"/>
      <c r="P77" s="210"/>
      <c r="Q77" s="210"/>
      <c r="R77" s="210"/>
      <c r="S77" s="210"/>
      <c r="T77" s="210"/>
      <c r="U77" s="210"/>
      <c r="V77" s="210"/>
      <c r="W77" s="210"/>
    </row>
    <row r="78" spans="1:23" s="48" customFormat="1" ht="12.75" hidden="1">
      <c r="A78" s="21" t="s">
        <v>52</v>
      </c>
      <c r="B78" s="210" t="s">
        <v>31</v>
      </c>
      <c r="C78" s="210"/>
      <c r="D78" s="210"/>
      <c r="E78" s="210"/>
      <c r="F78" s="210"/>
      <c r="G78" s="210"/>
      <c r="H78" s="210"/>
      <c r="I78" s="210"/>
      <c r="J78" s="210"/>
      <c r="K78" s="210"/>
      <c r="L78" s="210"/>
      <c r="M78" s="210"/>
      <c r="N78" s="210"/>
      <c r="O78" s="210"/>
      <c r="P78" s="210"/>
      <c r="Q78" s="210"/>
      <c r="R78" s="210"/>
      <c r="S78" s="210"/>
      <c r="T78" s="210"/>
      <c r="U78" s="210"/>
      <c r="V78" s="210"/>
      <c r="W78" s="210"/>
    </row>
    <row r="79" spans="1:23" s="48" customFormat="1" ht="25.5" customHeight="1" hidden="1">
      <c r="A79" s="21" t="s">
        <v>36</v>
      </c>
      <c r="B79" s="210" t="s">
        <v>362</v>
      </c>
      <c r="C79" s="210"/>
      <c r="D79" s="210"/>
      <c r="E79" s="210"/>
      <c r="F79" s="210"/>
      <c r="G79" s="210"/>
      <c r="H79" s="210"/>
      <c r="I79" s="210"/>
      <c r="J79" s="210"/>
      <c r="K79" s="210"/>
      <c r="L79" s="210"/>
      <c r="M79" s="210"/>
      <c r="N79" s="210"/>
      <c r="O79" s="210"/>
      <c r="P79" s="210"/>
      <c r="Q79" s="210"/>
      <c r="R79" s="210"/>
      <c r="S79" s="210"/>
      <c r="T79" s="210"/>
      <c r="U79" s="210"/>
      <c r="V79" s="210"/>
      <c r="W79" s="210"/>
    </row>
    <row r="80" spans="1:23" s="48" customFormat="1" ht="12.75" hidden="1">
      <c r="A80" s="21" t="s">
        <v>37</v>
      </c>
      <c r="B80" s="210" t="s">
        <v>32</v>
      </c>
      <c r="C80" s="210"/>
      <c r="D80" s="210"/>
      <c r="E80" s="210"/>
      <c r="F80" s="210"/>
      <c r="G80" s="210"/>
      <c r="H80" s="210"/>
      <c r="I80" s="210"/>
      <c r="J80" s="210"/>
      <c r="K80" s="210"/>
      <c r="L80" s="210"/>
      <c r="M80" s="210"/>
      <c r="N80" s="210"/>
      <c r="O80" s="210"/>
      <c r="P80" s="210"/>
      <c r="Q80" s="210"/>
      <c r="R80" s="210"/>
      <c r="S80" s="210"/>
      <c r="T80" s="210"/>
      <c r="U80" s="210"/>
      <c r="V80" s="210"/>
      <c r="W80" s="210"/>
    </row>
    <row r="81" spans="1:23" s="48" customFormat="1" ht="12.75" hidden="1">
      <c r="A81" s="21" t="s">
        <v>38</v>
      </c>
      <c r="B81" s="210" t="s">
        <v>33</v>
      </c>
      <c r="C81" s="210"/>
      <c r="D81" s="210"/>
      <c r="E81" s="210"/>
      <c r="F81" s="210"/>
      <c r="G81" s="210"/>
      <c r="H81" s="210"/>
      <c r="I81" s="210"/>
      <c r="J81" s="210"/>
      <c r="K81" s="210"/>
      <c r="L81" s="210"/>
      <c r="M81" s="210"/>
      <c r="N81" s="210"/>
      <c r="O81" s="210"/>
      <c r="P81" s="210"/>
      <c r="Q81" s="210"/>
      <c r="R81" s="210"/>
      <c r="S81" s="210"/>
      <c r="T81" s="210"/>
      <c r="U81" s="210"/>
      <c r="V81" s="210"/>
      <c r="W81" s="210"/>
    </row>
    <row r="82" spans="1:23" s="48" customFormat="1" ht="12.75" hidden="1">
      <c r="A82" s="21" t="s">
        <v>11</v>
      </c>
      <c r="B82" s="210" t="s">
        <v>34</v>
      </c>
      <c r="C82" s="210"/>
      <c r="D82" s="210"/>
      <c r="E82" s="210"/>
      <c r="F82" s="210"/>
      <c r="G82" s="210"/>
      <c r="H82" s="210"/>
      <c r="I82" s="210"/>
      <c r="J82" s="210"/>
      <c r="K82" s="210"/>
      <c r="L82" s="210"/>
      <c r="M82" s="210"/>
      <c r="N82" s="210"/>
      <c r="O82" s="210"/>
      <c r="P82" s="210"/>
      <c r="Q82" s="210"/>
      <c r="R82" s="210"/>
      <c r="S82" s="210"/>
      <c r="T82" s="210"/>
      <c r="U82" s="210"/>
      <c r="V82" s="210"/>
      <c r="W82" s="210"/>
    </row>
    <row r="83" spans="1:23" s="48" customFormat="1" ht="12.75" hidden="1">
      <c r="A83" s="21" t="s">
        <v>39</v>
      </c>
      <c r="B83" s="210" t="s">
        <v>35</v>
      </c>
      <c r="C83" s="210"/>
      <c r="D83" s="210"/>
      <c r="E83" s="210"/>
      <c r="F83" s="210"/>
      <c r="G83" s="210"/>
      <c r="H83" s="210"/>
      <c r="I83" s="210"/>
      <c r="J83" s="210"/>
      <c r="K83" s="210"/>
      <c r="L83" s="210"/>
      <c r="M83" s="210"/>
      <c r="N83" s="210"/>
      <c r="O83" s="210"/>
      <c r="P83" s="210"/>
      <c r="Q83" s="210"/>
      <c r="R83" s="210"/>
      <c r="S83" s="210"/>
      <c r="T83" s="210"/>
      <c r="U83" s="210"/>
      <c r="V83" s="210"/>
      <c r="W83" s="210"/>
    </row>
    <row r="84" spans="1:23" s="48" customFormat="1" ht="39" customHeight="1" hidden="1">
      <c r="A84" s="210" t="s">
        <v>120</v>
      </c>
      <c r="B84" s="210"/>
      <c r="C84" s="210"/>
      <c r="D84" s="210"/>
      <c r="E84" s="210"/>
      <c r="F84" s="210"/>
      <c r="G84" s="210"/>
      <c r="H84" s="210"/>
      <c r="I84" s="210"/>
      <c r="J84" s="210"/>
      <c r="K84" s="210"/>
      <c r="L84" s="210"/>
      <c r="M84" s="210"/>
      <c r="N84" s="210"/>
      <c r="O84" s="210"/>
      <c r="P84" s="210"/>
      <c r="Q84" s="210"/>
      <c r="R84" s="210"/>
      <c r="S84" s="210"/>
      <c r="T84" s="210"/>
      <c r="U84" s="210"/>
      <c r="V84" s="210"/>
      <c r="W84" s="210"/>
    </row>
    <row r="85" spans="1:23" s="48" customFormat="1" ht="12.75" hidden="1">
      <c r="A85" s="20"/>
      <c r="B85" s="20"/>
      <c r="C85" s="20"/>
      <c r="D85" s="20"/>
      <c r="E85" s="20"/>
      <c r="F85" s="20"/>
      <c r="G85" s="20"/>
      <c r="H85" s="20"/>
      <c r="I85" s="20"/>
      <c r="J85" s="20"/>
      <c r="K85" s="20"/>
      <c r="L85" s="20"/>
      <c r="M85" s="20"/>
      <c r="N85" s="20"/>
      <c r="O85" s="20"/>
      <c r="P85" s="20"/>
      <c r="Q85" s="20"/>
      <c r="R85" s="20"/>
      <c r="S85" s="20"/>
      <c r="T85" s="20"/>
      <c r="U85" s="20"/>
      <c r="V85" s="20"/>
      <c r="W85" s="20"/>
    </row>
    <row r="86" spans="1:32" s="48" customFormat="1" ht="24.75" customHeight="1">
      <c r="A86" s="216" t="s">
        <v>122</v>
      </c>
      <c r="B86" s="216"/>
      <c r="C86" s="216"/>
      <c r="D86" s="216"/>
      <c r="E86" s="216"/>
      <c r="F86" s="216"/>
      <c r="G86" s="216"/>
      <c r="H86" s="216"/>
      <c r="I86" s="216"/>
      <c r="J86" s="216"/>
      <c r="K86" s="216"/>
      <c r="L86" s="216"/>
      <c r="M86" s="216"/>
      <c r="N86" s="216"/>
      <c r="O86" s="216"/>
      <c r="P86" s="216"/>
      <c r="Q86" s="216"/>
      <c r="R86" s="216"/>
      <c r="S86" s="216"/>
      <c r="T86" s="216"/>
      <c r="U86" s="216"/>
      <c r="V86" s="216"/>
      <c r="W86" s="216"/>
      <c r="X86" s="214"/>
      <c r="Y86" s="215"/>
      <c r="Z86" s="215"/>
      <c r="AA86" s="215"/>
      <c r="AB86" s="215"/>
      <c r="AC86" s="215"/>
      <c r="AD86" s="215"/>
      <c r="AE86" s="215"/>
      <c r="AF86" s="215"/>
    </row>
    <row r="87" spans="1:34" ht="12.75">
      <c r="A87" s="210" t="s">
        <v>48</v>
      </c>
      <c r="B87" s="210"/>
      <c r="C87" s="210"/>
      <c r="D87" s="210"/>
      <c r="E87" s="210"/>
      <c r="F87" s="210"/>
      <c r="G87" s="210"/>
      <c r="H87" s="210"/>
      <c r="I87" s="210"/>
      <c r="J87" s="210"/>
      <c r="K87" s="210"/>
      <c r="L87" s="210"/>
      <c r="M87" s="210"/>
      <c r="N87" s="210"/>
      <c r="O87" s="210"/>
      <c r="P87" s="210"/>
      <c r="Q87" s="210"/>
      <c r="R87" s="210"/>
      <c r="S87" s="210"/>
      <c r="T87" s="210"/>
      <c r="U87" s="210"/>
      <c r="V87" s="210"/>
      <c r="W87" s="210"/>
      <c r="X87" s="215"/>
      <c r="Y87" s="215"/>
      <c r="Z87" s="215"/>
      <c r="AA87" s="215"/>
      <c r="AB87" s="215"/>
      <c r="AC87" s="215"/>
      <c r="AD87" s="215"/>
      <c r="AE87" s="215"/>
      <c r="AF87" s="215"/>
      <c r="AG87" s="48"/>
      <c r="AH87" s="48"/>
    </row>
    <row r="88" spans="1:34" ht="116.25" customHeight="1">
      <c r="A88" s="21" t="s">
        <v>152</v>
      </c>
      <c r="B88" s="210" t="s">
        <v>42</v>
      </c>
      <c r="C88" s="210"/>
      <c r="D88" s="210"/>
      <c r="E88" s="210"/>
      <c r="F88" s="210"/>
      <c r="G88" s="210"/>
      <c r="H88" s="210"/>
      <c r="I88" s="210"/>
      <c r="J88" s="210"/>
      <c r="K88" s="210"/>
      <c r="L88" s="210"/>
      <c r="M88" s="210"/>
      <c r="N88" s="210"/>
      <c r="O88" s="210"/>
      <c r="P88" s="210"/>
      <c r="Q88" s="210"/>
      <c r="R88" s="210"/>
      <c r="S88" s="210"/>
      <c r="T88" s="210"/>
      <c r="U88" s="210"/>
      <c r="V88" s="210"/>
      <c r="W88" s="210"/>
      <c r="X88" s="213"/>
      <c r="Y88" s="213"/>
      <c r="Z88" s="213"/>
      <c r="AA88" s="213"/>
      <c r="AB88" s="213"/>
      <c r="AC88" s="213"/>
      <c r="AD88" s="213"/>
      <c r="AE88" s="213"/>
      <c r="AF88" s="213"/>
      <c r="AG88" s="48"/>
      <c r="AH88" s="48"/>
    </row>
    <row r="89" spans="1:32" ht="52.5" customHeight="1">
      <c r="A89" s="21" t="s">
        <v>153</v>
      </c>
      <c r="B89" s="210" t="s">
        <v>2</v>
      </c>
      <c r="C89" s="210"/>
      <c r="D89" s="210"/>
      <c r="E89" s="210"/>
      <c r="F89" s="210"/>
      <c r="G89" s="210"/>
      <c r="H89" s="210"/>
      <c r="I89" s="210"/>
      <c r="J89" s="210"/>
      <c r="K89" s="210"/>
      <c r="L89" s="210"/>
      <c r="M89" s="210"/>
      <c r="N89" s="210"/>
      <c r="O89" s="210"/>
      <c r="P89" s="210"/>
      <c r="Q89" s="210"/>
      <c r="R89" s="210"/>
      <c r="S89" s="210"/>
      <c r="T89" s="210"/>
      <c r="U89" s="210"/>
      <c r="V89" s="210"/>
      <c r="W89" s="210"/>
      <c r="X89" s="48"/>
      <c r="Y89" s="48"/>
      <c r="Z89" s="48"/>
      <c r="AA89" s="48"/>
      <c r="AB89" s="48"/>
      <c r="AC89" s="48"/>
      <c r="AD89" s="48"/>
      <c r="AE89" s="48"/>
      <c r="AF89" s="48"/>
    </row>
    <row r="90" spans="1:32" ht="51" customHeight="1">
      <c r="A90" s="210" t="s">
        <v>43</v>
      </c>
      <c r="B90" s="210"/>
      <c r="C90" s="210"/>
      <c r="D90" s="210"/>
      <c r="E90" s="210"/>
      <c r="F90" s="210"/>
      <c r="G90" s="210"/>
      <c r="H90" s="210"/>
      <c r="I90" s="210"/>
      <c r="J90" s="210"/>
      <c r="K90" s="210"/>
      <c r="L90" s="210"/>
      <c r="M90" s="210"/>
      <c r="N90" s="210"/>
      <c r="O90" s="210"/>
      <c r="P90" s="210"/>
      <c r="Q90" s="210"/>
      <c r="R90" s="210"/>
      <c r="S90" s="210"/>
      <c r="T90" s="210"/>
      <c r="U90" s="210"/>
      <c r="V90" s="210"/>
      <c r="W90" s="210"/>
      <c r="X90" s="102"/>
      <c r="Y90" s="48"/>
      <c r="Z90" s="48"/>
      <c r="AA90" s="48"/>
      <c r="AB90" s="48"/>
      <c r="AC90" s="48"/>
      <c r="AD90" s="48"/>
      <c r="AE90" s="48"/>
      <c r="AF90" s="48"/>
    </row>
    <row r="91" spans="1:32" ht="24.75" customHeight="1">
      <c r="A91" s="210" t="s">
        <v>44</v>
      </c>
      <c r="B91" s="210"/>
      <c r="C91" s="210"/>
      <c r="D91" s="210"/>
      <c r="E91" s="210"/>
      <c r="F91" s="210"/>
      <c r="G91" s="210"/>
      <c r="H91" s="210"/>
      <c r="I91" s="210"/>
      <c r="J91" s="210"/>
      <c r="K91" s="210"/>
      <c r="L91" s="210"/>
      <c r="M91" s="210"/>
      <c r="N91" s="210"/>
      <c r="O91" s="210"/>
      <c r="P91" s="210"/>
      <c r="Q91" s="210"/>
      <c r="R91" s="210"/>
      <c r="S91" s="210"/>
      <c r="T91" s="210"/>
      <c r="U91" s="210"/>
      <c r="V91" s="210"/>
      <c r="W91" s="210"/>
      <c r="X91" s="212"/>
      <c r="Y91" s="212"/>
      <c r="Z91" s="212"/>
      <c r="AA91" s="212"/>
      <c r="AB91" s="212"/>
      <c r="AC91" s="212"/>
      <c r="AD91" s="212"/>
      <c r="AE91" s="212"/>
      <c r="AF91" s="212"/>
    </row>
    <row r="92" spans="1:32" ht="39.75" customHeight="1">
      <c r="A92" s="21" t="s">
        <v>152</v>
      </c>
      <c r="B92" s="210" t="s">
        <v>247</v>
      </c>
      <c r="C92" s="210"/>
      <c r="D92" s="210"/>
      <c r="E92" s="210"/>
      <c r="F92" s="210"/>
      <c r="G92" s="210"/>
      <c r="H92" s="210"/>
      <c r="I92" s="210"/>
      <c r="J92" s="210"/>
      <c r="K92" s="210"/>
      <c r="L92" s="210"/>
      <c r="M92" s="210"/>
      <c r="N92" s="210"/>
      <c r="O92" s="210"/>
      <c r="P92" s="210"/>
      <c r="Q92" s="210"/>
      <c r="R92" s="210"/>
      <c r="S92" s="210"/>
      <c r="T92" s="210"/>
      <c r="U92" s="210"/>
      <c r="V92" s="210"/>
      <c r="W92" s="210"/>
      <c r="X92" s="212"/>
      <c r="Y92" s="212"/>
      <c r="Z92" s="212"/>
      <c r="AA92" s="212"/>
      <c r="AB92" s="212"/>
      <c r="AC92" s="212"/>
      <c r="AD92" s="212"/>
      <c r="AE92" s="212"/>
      <c r="AF92" s="212"/>
    </row>
    <row r="93" spans="1:32" ht="12.75">
      <c r="A93" s="21" t="s">
        <v>153</v>
      </c>
      <c r="B93" s="210" t="s">
        <v>248</v>
      </c>
      <c r="C93" s="210"/>
      <c r="D93" s="210"/>
      <c r="E93" s="210"/>
      <c r="F93" s="210"/>
      <c r="G93" s="210"/>
      <c r="H93" s="210"/>
      <c r="I93" s="210"/>
      <c r="J93" s="210"/>
      <c r="K93" s="210"/>
      <c r="L93" s="210"/>
      <c r="M93" s="210"/>
      <c r="N93" s="210"/>
      <c r="O93" s="210"/>
      <c r="P93" s="210"/>
      <c r="Q93" s="210"/>
      <c r="R93" s="210"/>
      <c r="S93" s="210"/>
      <c r="T93" s="210"/>
      <c r="U93" s="210"/>
      <c r="V93" s="210"/>
      <c r="W93" s="210"/>
      <c r="X93" s="102"/>
      <c r="Y93" s="48"/>
      <c r="Z93" s="48"/>
      <c r="AA93" s="48"/>
      <c r="AB93" s="48"/>
      <c r="AC93" s="48"/>
      <c r="AD93" s="48"/>
      <c r="AE93" s="48"/>
      <c r="AF93" s="48"/>
    </row>
    <row r="94" spans="1:32" ht="25.5" customHeight="1">
      <c r="A94" s="21" t="s">
        <v>154</v>
      </c>
      <c r="B94" s="210" t="s">
        <v>249</v>
      </c>
      <c r="C94" s="210"/>
      <c r="D94" s="210"/>
      <c r="E94" s="210"/>
      <c r="F94" s="210"/>
      <c r="G94" s="210"/>
      <c r="H94" s="210"/>
      <c r="I94" s="210"/>
      <c r="J94" s="210"/>
      <c r="K94" s="210"/>
      <c r="L94" s="210"/>
      <c r="M94" s="210"/>
      <c r="N94" s="210"/>
      <c r="O94" s="210"/>
      <c r="P94" s="210"/>
      <c r="Q94" s="210"/>
      <c r="R94" s="210"/>
      <c r="S94" s="210"/>
      <c r="T94" s="210"/>
      <c r="U94" s="210"/>
      <c r="V94" s="210"/>
      <c r="W94" s="210"/>
      <c r="X94" s="102"/>
      <c r="Y94" s="48"/>
      <c r="Z94" s="48"/>
      <c r="AA94" s="48"/>
      <c r="AB94" s="48"/>
      <c r="AC94" s="48"/>
      <c r="AD94" s="48"/>
      <c r="AE94" s="48"/>
      <c r="AF94" s="48"/>
    </row>
    <row r="95" spans="1:32" ht="24.75" customHeight="1">
      <c r="A95" s="210" t="s">
        <v>250</v>
      </c>
      <c r="B95" s="210"/>
      <c r="C95" s="210"/>
      <c r="D95" s="210"/>
      <c r="E95" s="210"/>
      <c r="F95" s="210"/>
      <c r="G95" s="210"/>
      <c r="H95" s="210"/>
      <c r="I95" s="210"/>
      <c r="J95" s="210"/>
      <c r="K95" s="210"/>
      <c r="L95" s="210"/>
      <c r="M95" s="210"/>
      <c r="N95" s="210"/>
      <c r="O95" s="210"/>
      <c r="P95" s="210"/>
      <c r="Q95" s="210"/>
      <c r="R95" s="210"/>
      <c r="S95" s="210"/>
      <c r="T95" s="210"/>
      <c r="U95" s="210"/>
      <c r="V95" s="210"/>
      <c r="W95" s="210"/>
      <c r="X95" s="48"/>
      <c r="Y95" s="48"/>
      <c r="Z95" s="48"/>
      <c r="AA95" s="48"/>
      <c r="AB95" s="48"/>
      <c r="AC95" s="48"/>
      <c r="AD95" s="48"/>
      <c r="AE95" s="48"/>
      <c r="AF95" s="48"/>
    </row>
    <row r="96" spans="1:32" ht="24.75" customHeight="1">
      <c r="A96" s="210" t="s">
        <v>358</v>
      </c>
      <c r="B96" s="210"/>
      <c r="C96" s="210"/>
      <c r="D96" s="210"/>
      <c r="E96" s="210"/>
      <c r="F96" s="210"/>
      <c r="G96" s="210"/>
      <c r="H96" s="210"/>
      <c r="I96" s="210"/>
      <c r="J96" s="210"/>
      <c r="K96" s="210"/>
      <c r="L96" s="210"/>
      <c r="M96" s="210"/>
      <c r="N96" s="210"/>
      <c r="O96" s="210"/>
      <c r="P96" s="210"/>
      <c r="Q96" s="210"/>
      <c r="R96" s="210"/>
      <c r="S96" s="210"/>
      <c r="T96" s="210"/>
      <c r="U96" s="210"/>
      <c r="V96" s="210"/>
      <c r="W96" s="210"/>
      <c r="X96" s="48"/>
      <c r="Y96" s="48"/>
      <c r="Z96" s="48"/>
      <c r="AA96" s="48"/>
      <c r="AB96" s="48"/>
      <c r="AC96" s="48"/>
      <c r="AD96" s="48"/>
      <c r="AE96" s="48"/>
      <c r="AF96" s="48"/>
    </row>
    <row r="97" spans="1:32" ht="12.75">
      <c r="A97" s="210" t="s">
        <v>282</v>
      </c>
      <c r="B97" s="210"/>
      <c r="C97" s="210"/>
      <c r="D97" s="210"/>
      <c r="E97" s="210"/>
      <c r="F97" s="210"/>
      <c r="G97" s="210"/>
      <c r="H97" s="210"/>
      <c r="I97" s="210"/>
      <c r="J97" s="210"/>
      <c r="K97" s="210"/>
      <c r="L97" s="210"/>
      <c r="M97" s="210"/>
      <c r="N97" s="210"/>
      <c r="O97" s="210"/>
      <c r="P97" s="210"/>
      <c r="Q97" s="210"/>
      <c r="R97" s="210"/>
      <c r="S97" s="210"/>
      <c r="T97" s="210"/>
      <c r="U97" s="210"/>
      <c r="V97" s="210"/>
      <c r="W97" s="210"/>
      <c r="X97" s="48"/>
      <c r="Y97" s="48"/>
      <c r="Z97" s="48"/>
      <c r="AA97" s="48"/>
      <c r="AB97" s="48"/>
      <c r="AC97" s="48"/>
      <c r="AD97" s="48"/>
      <c r="AE97" s="48"/>
      <c r="AF97" s="48"/>
    </row>
    <row r="98" spans="1:32" ht="25.5" customHeight="1">
      <c r="A98" s="18" t="s">
        <v>152</v>
      </c>
      <c r="B98" s="122" t="s">
        <v>251</v>
      </c>
      <c r="C98" s="122"/>
      <c r="D98" s="122"/>
      <c r="E98" s="122"/>
      <c r="F98" s="122"/>
      <c r="G98" s="122"/>
      <c r="H98" s="122"/>
      <c r="I98" s="122"/>
      <c r="J98" s="122"/>
      <c r="K98" s="122"/>
      <c r="L98" s="122"/>
      <c r="M98" s="122"/>
      <c r="N98" s="122"/>
      <c r="O98" s="122"/>
      <c r="P98" s="122"/>
      <c r="Q98" s="122"/>
      <c r="R98" s="122"/>
      <c r="S98" s="122"/>
      <c r="T98" s="122"/>
      <c r="U98" s="122"/>
      <c r="V98" s="122"/>
      <c r="W98" s="122"/>
      <c r="X98" s="102"/>
      <c r="Y98" s="48"/>
      <c r="Z98" s="48"/>
      <c r="AA98" s="48"/>
      <c r="AB98" s="48"/>
      <c r="AC98" s="48"/>
      <c r="AD98" s="48"/>
      <c r="AE98" s="48"/>
      <c r="AF98" s="48"/>
    </row>
    <row r="99" spans="1:32" ht="12.75">
      <c r="A99" s="18" t="s">
        <v>153</v>
      </c>
      <c r="B99" s="122" t="s">
        <v>252</v>
      </c>
      <c r="C99" s="122"/>
      <c r="D99" s="122"/>
      <c r="E99" s="122"/>
      <c r="F99" s="122"/>
      <c r="G99" s="122"/>
      <c r="H99" s="122"/>
      <c r="I99" s="122"/>
      <c r="J99" s="122"/>
      <c r="K99" s="122"/>
      <c r="L99" s="122"/>
      <c r="M99" s="122"/>
      <c r="N99" s="122"/>
      <c r="O99" s="122"/>
      <c r="P99" s="122"/>
      <c r="Q99" s="122"/>
      <c r="R99" s="122"/>
      <c r="S99" s="122"/>
      <c r="T99" s="122"/>
      <c r="U99" s="122"/>
      <c r="V99" s="122"/>
      <c r="W99" s="122"/>
      <c r="X99" s="48"/>
      <c r="Y99" s="48"/>
      <c r="Z99" s="48"/>
      <c r="AA99" s="48"/>
      <c r="AB99" s="48"/>
      <c r="AC99" s="48"/>
      <c r="AD99" s="48"/>
      <c r="AE99" s="48"/>
      <c r="AF99" s="48"/>
    </row>
    <row r="100" spans="1:32" ht="12.75">
      <c r="A100" s="18" t="s">
        <v>154</v>
      </c>
      <c r="B100" s="122" t="s">
        <v>253</v>
      </c>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48"/>
      <c r="Y100" s="48"/>
      <c r="Z100" s="48"/>
      <c r="AA100" s="48"/>
      <c r="AB100" s="48"/>
      <c r="AC100" s="48"/>
      <c r="AD100" s="48"/>
      <c r="AE100" s="48"/>
      <c r="AF100" s="48"/>
    </row>
    <row r="101" spans="1:32" ht="12.75">
      <c r="A101" s="18" t="s">
        <v>155</v>
      </c>
      <c r="B101" s="122" t="s">
        <v>254</v>
      </c>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48"/>
      <c r="Y101" s="48"/>
      <c r="Z101" s="48"/>
      <c r="AA101" s="48"/>
      <c r="AB101" s="48"/>
      <c r="AC101" s="48"/>
      <c r="AD101" s="48"/>
      <c r="AE101" s="48"/>
      <c r="AF101" s="48"/>
    </row>
    <row r="102" spans="1:32" ht="25.5" customHeight="1">
      <c r="A102" s="18" t="s">
        <v>156</v>
      </c>
      <c r="B102" s="122" t="s">
        <v>255</v>
      </c>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48"/>
      <c r="Y102" s="48"/>
      <c r="Z102" s="48"/>
      <c r="AA102" s="48"/>
      <c r="AB102" s="48"/>
      <c r="AC102" s="48"/>
      <c r="AD102" s="48"/>
      <c r="AE102" s="48"/>
      <c r="AF102" s="48"/>
    </row>
    <row r="103" spans="1:32" ht="12.75">
      <c r="A103" s="122" t="s">
        <v>283</v>
      </c>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48"/>
      <c r="Y103" s="48"/>
      <c r="Z103" s="48"/>
      <c r="AA103" s="48"/>
      <c r="AB103" s="48"/>
      <c r="AC103" s="48"/>
      <c r="AD103" s="48"/>
      <c r="AE103" s="48"/>
      <c r="AF103" s="48"/>
    </row>
    <row r="104" spans="1:32" ht="12.75">
      <c r="A104" s="18" t="s">
        <v>152</v>
      </c>
      <c r="B104" s="122" t="s">
        <v>256</v>
      </c>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48"/>
      <c r="Y104" s="48"/>
      <c r="Z104" s="48"/>
      <c r="AA104" s="48"/>
      <c r="AB104" s="48"/>
      <c r="AC104" s="48"/>
      <c r="AD104" s="48"/>
      <c r="AE104" s="48"/>
      <c r="AF104" s="48"/>
    </row>
    <row r="105" spans="1:32" ht="12.75">
      <c r="A105" s="18" t="s">
        <v>153</v>
      </c>
      <c r="B105" s="122" t="s">
        <v>257</v>
      </c>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48"/>
      <c r="Y105" s="48"/>
      <c r="Z105" s="48"/>
      <c r="AA105" s="48"/>
      <c r="AB105" s="48"/>
      <c r="AC105" s="48"/>
      <c r="AD105" s="48"/>
      <c r="AE105" s="48"/>
      <c r="AF105" s="48"/>
    </row>
    <row r="106" spans="1:32" ht="37.5" customHeight="1">
      <c r="A106" s="18" t="s">
        <v>154</v>
      </c>
      <c r="B106" s="122" t="s">
        <v>258</v>
      </c>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48"/>
      <c r="Y106" s="48"/>
      <c r="Z106" s="48"/>
      <c r="AA106" s="48"/>
      <c r="AB106" s="48"/>
      <c r="AC106" s="48"/>
      <c r="AD106" s="48"/>
      <c r="AE106" s="48"/>
      <c r="AF106" s="48"/>
    </row>
    <row r="107" spans="1:32" ht="12.75">
      <c r="A107" s="18" t="s">
        <v>155</v>
      </c>
      <c r="B107" s="122" t="s">
        <v>259</v>
      </c>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48"/>
      <c r="Y107" s="48"/>
      <c r="Z107" s="48"/>
      <c r="AA107" s="48"/>
      <c r="AB107" s="48"/>
      <c r="AC107" s="48"/>
      <c r="AD107" s="48"/>
      <c r="AE107" s="48"/>
      <c r="AF107" s="48"/>
    </row>
    <row r="108" spans="1:32" ht="12.75">
      <c r="A108" s="18" t="s">
        <v>156</v>
      </c>
      <c r="B108" s="122" t="s">
        <v>260</v>
      </c>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48"/>
      <c r="Y108" s="48"/>
      <c r="Z108" s="48"/>
      <c r="AA108" s="48"/>
      <c r="AB108" s="48"/>
      <c r="AC108" s="48"/>
      <c r="AD108" s="48"/>
      <c r="AE108" s="48"/>
      <c r="AF108" s="48"/>
    </row>
    <row r="109" spans="1:32" ht="26.25" customHeight="1">
      <c r="A109" s="18" t="s">
        <v>157</v>
      </c>
      <c r="B109" s="122" t="s">
        <v>261</v>
      </c>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48"/>
      <c r="Y109" s="48"/>
      <c r="Z109" s="48"/>
      <c r="AA109" s="48"/>
      <c r="AB109" s="48"/>
      <c r="AC109" s="48"/>
      <c r="AD109" s="48"/>
      <c r="AE109" s="48"/>
      <c r="AF109" s="48"/>
    </row>
    <row r="110" spans="24:32" ht="12.75">
      <c r="X110" s="48"/>
      <c r="Y110" s="48"/>
      <c r="Z110" s="48"/>
      <c r="AA110" s="48"/>
      <c r="AB110" s="48"/>
      <c r="AC110" s="48"/>
      <c r="AD110" s="48"/>
      <c r="AE110" s="48"/>
      <c r="AF110" s="48"/>
    </row>
    <row r="111" spans="24:32" ht="12.75">
      <c r="X111" s="48"/>
      <c r="Y111" s="48"/>
      <c r="Z111" s="48"/>
      <c r="AA111" s="48"/>
      <c r="AB111" s="48"/>
      <c r="AC111" s="48"/>
      <c r="AD111" s="48"/>
      <c r="AE111" s="48"/>
      <c r="AF111" s="48"/>
    </row>
    <row r="112" spans="24:32" ht="12.75">
      <c r="X112" s="48"/>
      <c r="Y112" s="48"/>
      <c r="Z112" s="48"/>
      <c r="AA112" s="48"/>
      <c r="AB112" s="48"/>
      <c r="AC112" s="48"/>
      <c r="AD112" s="48"/>
      <c r="AE112" s="48"/>
      <c r="AF112" s="48"/>
    </row>
    <row r="113" spans="24:32" ht="12.75">
      <c r="X113" s="48"/>
      <c r="Y113" s="48"/>
      <c r="Z113" s="48"/>
      <c r="AA113" s="48"/>
      <c r="AB113" s="48"/>
      <c r="AC113" s="48"/>
      <c r="AD113" s="48"/>
      <c r="AE113" s="48"/>
      <c r="AF113" s="48"/>
    </row>
    <row r="114" spans="24:32" ht="12.75">
      <c r="X114" s="48"/>
      <c r="Y114" s="48"/>
      <c r="Z114" s="48"/>
      <c r="AA114" s="48"/>
      <c r="AB114" s="48"/>
      <c r="AC114" s="48"/>
      <c r="AD114" s="48"/>
      <c r="AE114" s="48"/>
      <c r="AF114" s="48"/>
    </row>
    <row r="115" spans="24:32" ht="12.75">
      <c r="X115" s="48"/>
      <c r="Y115" s="48"/>
      <c r="Z115" s="48"/>
      <c r="AA115" s="48"/>
      <c r="AB115" s="48"/>
      <c r="AC115" s="48"/>
      <c r="AD115" s="48"/>
      <c r="AE115" s="48"/>
      <c r="AF115" s="48"/>
    </row>
    <row r="116" spans="24:32" ht="12.75">
      <c r="X116" s="48"/>
      <c r="Y116" s="48"/>
      <c r="Z116" s="48"/>
      <c r="AA116" s="48"/>
      <c r="AB116" s="48"/>
      <c r="AC116" s="48"/>
      <c r="AD116" s="48"/>
      <c r="AE116" s="48"/>
      <c r="AF116" s="48"/>
    </row>
    <row r="117" spans="24:32" ht="12.75">
      <c r="X117" s="48"/>
      <c r="Y117" s="48"/>
      <c r="Z117" s="48"/>
      <c r="AA117" s="48"/>
      <c r="AB117" s="48"/>
      <c r="AC117" s="48"/>
      <c r="AD117" s="48"/>
      <c r="AE117" s="48"/>
      <c r="AF117" s="48"/>
    </row>
    <row r="118" spans="24:32" ht="12.75">
      <c r="X118" s="48"/>
      <c r="Y118" s="48"/>
      <c r="Z118" s="48"/>
      <c r="AA118" s="48"/>
      <c r="AB118" s="48"/>
      <c r="AC118" s="48"/>
      <c r="AD118" s="48"/>
      <c r="AE118" s="48"/>
      <c r="AF118" s="48"/>
    </row>
    <row r="119" spans="25:32" ht="12.75">
      <c r="Y119" s="48"/>
      <c r="Z119" s="48"/>
      <c r="AA119" s="48"/>
      <c r="AB119" s="48"/>
      <c r="AC119" s="48"/>
      <c r="AD119" s="48"/>
      <c r="AE119" s="48"/>
      <c r="AF119" s="48"/>
    </row>
    <row r="120" spans="25:32" ht="12.75">
      <c r="Y120" s="48"/>
      <c r="Z120" s="48"/>
      <c r="AA120" s="48"/>
      <c r="AB120" s="48"/>
      <c r="AC120" s="48"/>
      <c r="AD120" s="48"/>
      <c r="AE120" s="48"/>
      <c r="AF120" s="48"/>
    </row>
    <row r="121" spans="25:32" ht="12.75">
      <c r="Y121" s="48"/>
      <c r="Z121" s="48"/>
      <c r="AA121" s="48"/>
      <c r="AB121" s="48"/>
      <c r="AC121" s="48"/>
      <c r="AD121" s="48"/>
      <c r="AE121" s="48"/>
      <c r="AF121" s="48"/>
    </row>
    <row r="122" spans="25:32" ht="12.75">
      <c r="Y122" s="48"/>
      <c r="Z122" s="48"/>
      <c r="AA122" s="48"/>
      <c r="AB122" s="48"/>
      <c r="AC122" s="48"/>
      <c r="AD122" s="48"/>
      <c r="AE122" s="48"/>
      <c r="AF122" s="48"/>
    </row>
    <row r="123" spans="24:32" ht="12.75">
      <c r="X123" s="48"/>
      <c r="Y123" s="48"/>
      <c r="Z123" s="48"/>
      <c r="AA123" s="48"/>
      <c r="AB123" s="48"/>
      <c r="AC123" s="48"/>
      <c r="AD123" s="48"/>
      <c r="AE123" s="48"/>
      <c r="AF123" s="48"/>
    </row>
    <row r="124" spans="25:32" ht="12.75">
      <c r="Y124" s="48"/>
      <c r="Z124" s="48"/>
      <c r="AA124" s="48"/>
      <c r="AB124" s="48"/>
      <c r="AC124" s="48"/>
      <c r="AD124" s="48"/>
      <c r="AE124" s="48"/>
      <c r="AF124" s="48"/>
    </row>
    <row r="125" spans="25:32" ht="12.75">
      <c r="Y125" s="48"/>
      <c r="Z125" s="48"/>
      <c r="AA125" s="48"/>
      <c r="AB125" s="48"/>
      <c r="AC125" s="48"/>
      <c r="AD125" s="48"/>
      <c r="AE125" s="48"/>
      <c r="AF125" s="48"/>
    </row>
    <row r="126" spans="24:32" ht="12.75">
      <c r="X126" s="48"/>
      <c r="Y126" s="48"/>
      <c r="Z126" s="48"/>
      <c r="AA126" s="48"/>
      <c r="AB126" s="48"/>
      <c r="AC126" s="48"/>
      <c r="AD126" s="48"/>
      <c r="AE126" s="48"/>
      <c r="AF126" s="48"/>
    </row>
    <row r="127" spans="24:32" ht="12.75">
      <c r="X127" s="48"/>
      <c r="Y127" s="48"/>
      <c r="Z127" s="48"/>
      <c r="AA127" s="48"/>
      <c r="AB127" s="48"/>
      <c r="AC127" s="48"/>
      <c r="AD127" s="48"/>
      <c r="AE127" s="48"/>
      <c r="AF127" s="48"/>
    </row>
    <row r="128" spans="24:32" ht="12.75">
      <c r="X128" s="48"/>
      <c r="Y128" s="48"/>
      <c r="Z128" s="48"/>
      <c r="AA128" s="48"/>
      <c r="AB128" s="48"/>
      <c r="AC128" s="48"/>
      <c r="AD128" s="48"/>
      <c r="AE128" s="48"/>
      <c r="AF128" s="48"/>
    </row>
    <row r="129" spans="25:32" ht="12.75">
      <c r="Y129" s="48"/>
      <c r="Z129" s="48"/>
      <c r="AA129" s="48"/>
      <c r="AB129" s="48"/>
      <c r="AC129" s="48"/>
      <c r="AD129" s="48"/>
      <c r="AE129" s="48"/>
      <c r="AF129" s="48"/>
    </row>
    <row r="130" spans="25:32" ht="12.75">
      <c r="Y130" s="48"/>
      <c r="Z130" s="48"/>
      <c r="AA130" s="48"/>
      <c r="AB130" s="48"/>
      <c r="AC130" s="48"/>
      <c r="AD130" s="48"/>
      <c r="AE130" s="48"/>
      <c r="AF130" s="48"/>
    </row>
    <row r="131" spans="24:32" ht="12.75">
      <c r="X131" s="48"/>
      <c r="Y131" s="48"/>
      <c r="Z131" s="48"/>
      <c r="AA131" s="48"/>
      <c r="AB131" s="48"/>
      <c r="AC131" s="48"/>
      <c r="AD131" s="48"/>
      <c r="AE131" s="48"/>
      <c r="AF131" s="48"/>
    </row>
    <row r="132" spans="24:32" ht="12.75">
      <c r="X132" s="48"/>
      <c r="Y132" s="48"/>
      <c r="Z132" s="48"/>
      <c r="AA132" s="48"/>
      <c r="AB132" s="48"/>
      <c r="AC132" s="48"/>
      <c r="AD132" s="48"/>
      <c r="AE132" s="48"/>
      <c r="AF132" s="48"/>
    </row>
  </sheetData>
  <sheetProtection password="C623" sheet="1" objects="1" scenarios="1"/>
  <mergeCells count="102">
    <mergeCell ref="B73:W73"/>
    <mergeCell ref="B9:W9"/>
    <mergeCell ref="A84:W84"/>
    <mergeCell ref="B77:W77"/>
    <mergeCell ref="S23:W23"/>
    <mergeCell ref="N23:R23"/>
    <mergeCell ref="B75:W75"/>
    <mergeCell ref="B83:W83"/>
    <mergeCell ref="B71:W71"/>
    <mergeCell ref="B72:W72"/>
    <mergeCell ref="B41:W41"/>
    <mergeCell ref="B93:W93"/>
    <mergeCell ref="B94:W94"/>
    <mergeCell ref="B14:V14"/>
    <mergeCell ref="B16:V16"/>
    <mergeCell ref="A86:W86"/>
    <mergeCell ref="B81:W81"/>
    <mergeCell ref="B82:W82"/>
    <mergeCell ref="A23:B23"/>
    <mergeCell ref="A24:B24"/>
    <mergeCell ref="C24:D24"/>
    <mergeCell ref="X86:AF86"/>
    <mergeCell ref="X87:AF87"/>
    <mergeCell ref="A87:W87"/>
    <mergeCell ref="B78:W78"/>
    <mergeCell ref="B79:W79"/>
    <mergeCell ref="B80:W80"/>
    <mergeCell ref="B38:W38"/>
    <mergeCell ref="B39:W39"/>
    <mergeCell ref="B74:W74"/>
    <mergeCell ref="A2:W2"/>
    <mergeCell ref="A3:W3"/>
    <mergeCell ref="A4:W4"/>
    <mergeCell ref="A6:W6"/>
    <mergeCell ref="X92:AF92"/>
    <mergeCell ref="B88:W88"/>
    <mergeCell ref="B89:W89"/>
    <mergeCell ref="A90:W90"/>
    <mergeCell ref="A91:W91"/>
    <mergeCell ref="B92:W92"/>
    <mergeCell ref="X88:AF88"/>
    <mergeCell ref="X91:AF91"/>
    <mergeCell ref="B61:W61"/>
    <mergeCell ref="B62:W62"/>
    <mergeCell ref="B67:W67"/>
    <mergeCell ref="B69:W69"/>
    <mergeCell ref="B76:W76"/>
    <mergeCell ref="B43:W43"/>
    <mergeCell ref="A60:W60"/>
    <mergeCell ref="A68:W68"/>
    <mergeCell ref="B57:W57"/>
    <mergeCell ref="A56:W56"/>
    <mergeCell ref="B45:W45"/>
    <mergeCell ref="B46:W46"/>
    <mergeCell ref="B49:W49"/>
    <mergeCell ref="B50:W50"/>
    <mergeCell ref="B36:W36"/>
    <mergeCell ref="B70:W70"/>
    <mergeCell ref="B63:W63"/>
    <mergeCell ref="B64:W64"/>
    <mergeCell ref="B65:W65"/>
    <mergeCell ref="B66:W66"/>
    <mergeCell ref="B40:W40"/>
    <mergeCell ref="B44:W44"/>
    <mergeCell ref="B59:W59"/>
    <mergeCell ref="B42:W42"/>
    <mergeCell ref="B34:W34"/>
    <mergeCell ref="A33:W33"/>
    <mergeCell ref="A32:W32"/>
    <mergeCell ref="B35:W35"/>
    <mergeCell ref="B15:W15"/>
    <mergeCell ref="B10:W10"/>
    <mergeCell ref="S25:W25"/>
    <mergeCell ref="E25:R25"/>
    <mergeCell ref="C23:D23"/>
    <mergeCell ref="N24:R24"/>
    <mergeCell ref="S24:W24"/>
    <mergeCell ref="A13:V13"/>
    <mergeCell ref="E23:M23"/>
    <mergeCell ref="E24:M24"/>
    <mergeCell ref="B51:W51"/>
    <mergeCell ref="B58:W58"/>
    <mergeCell ref="B53:W53"/>
    <mergeCell ref="B54:W54"/>
    <mergeCell ref="B55:W55"/>
    <mergeCell ref="B100:W100"/>
    <mergeCell ref="B101:W101"/>
    <mergeCell ref="B102:W102"/>
    <mergeCell ref="A95:W95"/>
    <mergeCell ref="A96:W96"/>
    <mergeCell ref="A97:W97"/>
    <mergeCell ref="B98:W98"/>
    <mergeCell ref="B107:W107"/>
    <mergeCell ref="B108:W108"/>
    <mergeCell ref="B109:W109"/>
    <mergeCell ref="S22:W22"/>
    <mergeCell ref="N22:R22"/>
    <mergeCell ref="A103:W103"/>
    <mergeCell ref="B104:W104"/>
    <mergeCell ref="B105:W105"/>
    <mergeCell ref="B106:W106"/>
    <mergeCell ref="B99:W99"/>
  </mergeCells>
  <conditionalFormatting sqref="N23:R24 C23:D24">
    <cfRule type="cellIs" priority="1" dxfId="0" operator="equal" stopIfTrue="1">
      <formula>$V$1</formula>
    </cfRule>
  </conditionalFormatting>
  <printOptions/>
  <pageMargins left="0.75" right="0.75" top="0.96" bottom="1.05" header="0.4921259845" footer="0.4921259845"/>
  <pageSetup horizontalDpi="300" verticalDpi="300" orientation="portrait" paperSize="9" r:id="rId3"/>
  <headerFooter alignWithMargins="0">
    <oddHeader>&amp;Rstrana č. &amp;P/3</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acer</cp:lastModifiedBy>
  <cp:lastPrinted>2012-04-05T13:04:34Z</cp:lastPrinted>
  <dcterms:created xsi:type="dcterms:W3CDTF">1997-01-24T11:07:25Z</dcterms:created>
  <dcterms:modified xsi:type="dcterms:W3CDTF">2012-12-21T16:04:15Z</dcterms:modified>
  <cp:category/>
  <cp:version/>
  <cp:contentType/>
  <cp:contentStatus/>
</cp:coreProperties>
</file>